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255" windowHeight="8520"/>
  </bookViews>
  <sheets>
    <sheet name="简表" sheetId="1" r:id="rId1"/>
    <sheet name="收入表 " sheetId="2" r:id="rId2"/>
    <sheet name="支出" sheetId="3" r:id="rId3"/>
  </sheets>
  <calcPr calcId="144525"/>
</workbook>
</file>

<file path=xl/calcChain.xml><?xml version="1.0" encoding="utf-8"?>
<calcChain xmlns="http://schemas.openxmlformats.org/spreadsheetml/2006/main">
  <c r="G32" i="3"/>
  <c r="F32"/>
  <c r="D32"/>
  <c r="B32"/>
  <c r="G31"/>
  <c r="F31"/>
  <c r="G30"/>
  <c r="F30"/>
  <c r="G29"/>
  <c r="F29"/>
  <c r="D29"/>
  <c r="G28"/>
  <c r="F28"/>
  <c r="G26"/>
  <c r="F26"/>
  <c r="D26"/>
  <c r="B26"/>
  <c r="G25"/>
  <c r="F25"/>
  <c r="D25"/>
  <c r="G24"/>
  <c r="F24"/>
  <c r="D24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G5"/>
  <c r="F5"/>
  <c r="D5"/>
  <c r="B5"/>
  <c r="G36" i="2"/>
  <c r="F36"/>
  <c r="E36"/>
  <c r="D36"/>
  <c r="B36"/>
  <c r="F35"/>
  <c r="G34"/>
  <c r="F34"/>
  <c r="D34"/>
  <c r="F33"/>
  <c r="D33"/>
  <c r="G32"/>
  <c r="F32"/>
  <c r="D32"/>
  <c r="G31"/>
  <c r="F31"/>
  <c r="D31"/>
  <c r="B31"/>
  <c r="G30"/>
  <c r="F30"/>
  <c r="D30"/>
  <c r="G29"/>
  <c r="F29"/>
  <c r="D29"/>
  <c r="G28"/>
  <c r="F28"/>
  <c r="E28"/>
  <c r="D28"/>
  <c r="B28"/>
  <c r="G27"/>
  <c r="F27"/>
  <c r="D27"/>
  <c r="G26"/>
  <c r="F26"/>
  <c r="D26"/>
  <c r="G25"/>
  <c r="F25"/>
  <c r="D25"/>
  <c r="G24"/>
  <c r="F24"/>
  <c r="D24"/>
  <c r="G23"/>
  <c r="F23"/>
  <c r="D23"/>
  <c r="G22"/>
  <c r="F22"/>
  <c r="D22"/>
  <c r="G21"/>
  <c r="F21"/>
  <c r="D21"/>
  <c r="G20"/>
  <c r="F20"/>
  <c r="D20"/>
  <c r="B20"/>
  <c r="F19"/>
  <c r="G18"/>
  <c r="F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G5"/>
  <c r="F5"/>
  <c r="D5"/>
  <c r="B5"/>
  <c r="G14" i="1"/>
  <c r="F14"/>
  <c r="D14"/>
  <c r="B14"/>
  <c r="G13"/>
  <c r="F13"/>
  <c r="D13"/>
  <c r="N12"/>
  <c r="M12"/>
  <c r="K12"/>
  <c r="J12"/>
  <c r="I12"/>
  <c r="G12"/>
  <c r="F12"/>
  <c r="D12"/>
  <c r="N11"/>
  <c r="M11"/>
  <c r="K11"/>
  <c r="J11"/>
  <c r="I11"/>
  <c r="G11"/>
  <c r="F11"/>
  <c r="D11"/>
  <c r="G10"/>
  <c r="F10"/>
  <c r="D10"/>
  <c r="B10"/>
  <c r="G9"/>
  <c r="F9"/>
  <c r="D9"/>
  <c r="G8"/>
  <c r="F8"/>
  <c r="D8"/>
  <c r="G7"/>
  <c r="F7"/>
  <c r="D7"/>
  <c r="N6"/>
  <c r="M6"/>
  <c r="K6"/>
  <c r="J6"/>
  <c r="I6"/>
  <c r="G6"/>
  <c r="F6"/>
  <c r="D6"/>
  <c r="G5"/>
  <c r="F5"/>
  <c r="D5"/>
  <c r="B5"/>
</calcChain>
</file>

<file path=xl/sharedStrings.xml><?xml version="1.0" encoding="utf-8"?>
<sst xmlns="http://schemas.openxmlformats.org/spreadsheetml/2006/main" count="198" uniqueCount="169">
  <si>
    <t>2020年6月财政收入完成情况简表</t>
  </si>
  <si>
    <t>单位：万元</t>
  </si>
  <si>
    <t>项　　　　目</t>
  </si>
  <si>
    <t>年度计划</t>
  </si>
  <si>
    <t>实际完成</t>
  </si>
  <si>
    <t>完成年计划%</t>
  </si>
  <si>
    <t>上年同期完成</t>
  </si>
  <si>
    <t>比上年同期</t>
  </si>
  <si>
    <t>增减数</t>
  </si>
  <si>
    <t>增减%</t>
  </si>
  <si>
    <t>一、地方一般预算收入</t>
  </si>
  <si>
    <t>69257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</si>
  <si>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其中：税务</t>
    </r>
  </si>
  <si>
    <t>45553</t>
  </si>
  <si>
    <t>　　　　财政</t>
  </si>
  <si>
    <t>23704</t>
  </si>
  <si>
    <t>二、上划省级收入</t>
  </si>
  <si>
    <t>8379</t>
  </si>
  <si>
    <t>三、上划中央收入</t>
  </si>
  <si>
    <t>34779</t>
  </si>
  <si>
    <t>四、财政总收入</t>
  </si>
  <si>
    <t>112415</t>
  </si>
  <si>
    <t>　其中：税务</t>
  </si>
  <si>
    <t>88711</t>
  </si>
  <si>
    <t>五、基金预算收入</t>
  </si>
  <si>
    <t>59150</t>
  </si>
  <si>
    <t>六、财政总收入+基金</t>
  </si>
  <si>
    <t>171565</t>
  </si>
  <si>
    <t>2020年6月财政收入完成情况明细表</t>
  </si>
  <si>
    <t>收　入　科　目</t>
  </si>
  <si>
    <t>完成年度计划%</t>
  </si>
  <si>
    <t>一、税收收入小计</t>
  </si>
  <si>
    <t>43347</t>
  </si>
  <si>
    <t>1、国内增值税37.5%</t>
  </si>
  <si>
    <t>15952</t>
  </si>
  <si>
    <t>2、企业所得税28%</t>
  </si>
  <si>
    <t>5300</t>
  </si>
  <si>
    <t>3、个人所得税28%</t>
  </si>
  <si>
    <t>977</t>
  </si>
  <si>
    <t>4、资源税75%</t>
  </si>
  <si>
    <t>378</t>
  </si>
  <si>
    <t>5、城市维护建设税</t>
  </si>
  <si>
    <t>2797</t>
  </si>
  <si>
    <t>6、房产税</t>
  </si>
  <si>
    <t>698</t>
  </si>
  <si>
    <t>7、印花税</t>
  </si>
  <si>
    <t>699</t>
  </si>
  <si>
    <t>8、城镇土地使用税70%</t>
  </si>
  <si>
    <t>545</t>
  </si>
  <si>
    <t>9、土地增值税</t>
  </si>
  <si>
    <t>5773</t>
  </si>
  <si>
    <t>10、车船税</t>
  </si>
  <si>
    <t>1303</t>
  </si>
  <si>
    <t>11、耕地占用税</t>
  </si>
  <si>
    <t>1033</t>
  </si>
  <si>
    <t>12、契税</t>
  </si>
  <si>
    <t>7864</t>
  </si>
  <si>
    <t>13、环境保护税70%</t>
  </si>
  <si>
    <t>28</t>
  </si>
  <si>
    <t>14、其他税收收入</t>
  </si>
  <si>
    <t>0</t>
  </si>
  <si>
    <t>二、非税收入</t>
  </si>
  <si>
    <t>25910</t>
  </si>
  <si>
    <t>1、专项收入</t>
  </si>
  <si>
    <t>4261</t>
  </si>
  <si>
    <t xml:space="preserve">    教育费附加收入</t>
  </si>
  <si>
    <t>1324</t>
  </si>
  <si>
    <t xml:space="preserve">    地方教育费附加收入</t>
  </si>
  <si>
    <t>882</t>
  </si>
  <si>
    <t>2、行政事业性收费收入</t>
  </si>
  <si>
    <t>5531</t>
  </si>
  <si>
    <t>3、罚没收入</t>
  </si>
  <si>
    <t>14789</t>
  </si>
  <si>
    <t>4、国有资源有偿使用收入</t>
  </si>
  <si>
    <t>720</t>
  </si>
  <si>
    <t>5、其他收入</t>
  </si>
  <si>
    <t>609</t>
  </si>
  <si>
    <t>地方一般预算收入合计</t>
  </si>
  <si>
    <t>三、上划省级收入</t>
  </si>
  <si>
    <t>四、上划中央收入</t>
  </si>
  <si>
    <t>五、政府基金收入合计</t>
  </si>
  <si>
    <t>1、国有土地出让金收入</t>
  </si>
  <si>
    <t>2、城市基础设施配套费收入</t>
  </si>
  <si>
    <t>3、污水处理费收入</t>
  </si>
  <si>
    <t>4、其他基金收入</t>
  </si>
  <si>
    <t>财政总收入+基金</t>
  </si>
  <si>
    <t xml:space="preserve">  　2020年6月财政支出完成情况表</t>
  </si>
  <si>
    <t>支　出　科　目</t>
  </si>
  <si>
    <t>年初预算</t>
  </si>
  <si>
    <t>完成年初预算%</t>
  </si>
  <si>
    <t>上年同
期完成</t>
  </si>
  <si>
    <t>一、公共财政预算支出</t>
  </si>
  <si>
    <t>311062</t>
  </si>
  <si>
    <t>247909</t>
  </si>
  <si>
    <t>一般公共服务支出</t>
  </si>
  <si>
    <t>31157</t>
  </si>
  <si>
    <t>27533</t>
  </si>
  <si>
    <t>国防支出</t>
  </si>
  <si>
    <t>1998</t>
  </si>
  <si>
    <t>1905</t>
  </si>
  <si>
    <t>公共安全支出</t>
  </si>
  <si>
    <t>12353</t>
  </si>
  <si>
    <t>10152</t>
  </si>
  <si>
    <t>教育支出</t>
  </si>
  <si>
    <t>47554</t>
  </si>
  <si>
    <t>40745</t>
  </si>
  <si>
    <t>科学技术支出</t>
  </si>
  <si>
    <t>1970</t>
  </si>
  <si>
    <t>1566</t>
  </si>
  <si>
    <t>文化旅游体育与传媒支出</t>
  </si>
  <si>
    <t>2198</t>
  </si>
  <si>
    <t>1981</t>
  </si>
  <si>
    <t>社会保障和就业支出</t>
  </si>
  <si>
    <t>52307</t>
  </si>
  <si>
    <t>40236</t>
  </si>
  <si>
    <t>卫生健康支出</t>
  </si>
  <si>
    <t>64458</t>
  </si>
  <si>
    <t>43582</t>
  </si>
  <si>
    <t>节能环保支出</t>
  </si>
  <si>
    <t>10999</t>
  </si>
  <si>
    <t>8350</t>
  </si>
  <si>
    <t>城乡社区支出</t>
  </si>
  <si>
    <t>9799</t>
  </si>
  <si>
    <t>8349</t>
  </si>
  <si>
    <t>农林水支出</t>
  </si>
  <si>
    <t>26578</t>
  </si>
  <si>
    <t>21012</t>
  </si>
  <si>
    <t>交通运输支出</t>
  </si>
  <si>
    <t>12296</t>
  </si>
  <si>
    <t>11479</t>
  </si>
  <si>
    <t>资源勘探工业信息等支出</t>
  </si>
  <si>
    <t>10395</t>
  </si>
  <si>
    <t>9038</t>
  </si>
  <si>
    <t>商业服务业等支出</t>
  </si>
  <si>
    <t>3981</t>
  </si>
  <si>
    <t>3122</t>
  </si>
  <si>
    <t>自然资源海洋气象等支出</t>
  </si>
  <si>
    <t>4212</t>
  </si>
  <si>
    <t>4042</t>
  </si>
  <si>
    <t>住房保障支出</t>
  </si>
  <si>
    <t>7230</t>
  </si>
  <si>
    <t>4897</t>
  </si>
  <si>
    <t>粮油物资储备支出</t>
  </si>
  <si>
    <t>280</t>
  </si>
  <si>
    <t>247</t>
  </si>
  <si>
    <t>灾害防治及应急管理支出</t>
  </si>
  <si>
    <t>1767</t>
  </si>
  <si>
    <t>1470</t>
  </si>
  <si>
    <t>其他支出</t>
  </si>
  <si>
    <t>4460</t>
  </si>
  <si>
    <t>4433</t>
  </si>
  <si>
    <t>债务付息支出</t>
  </si>
  <si>
    <t>5070</t>
  </si>
  <si>
    <t>3770</t>
  </si>
  <si>
    <t>二、政府性基金预算支出</t>
  </si>
  <si>
    <t>69159</t>
  </si>
  <si>
    <t>44370</t>
  </si>
  <si>
    <t>文化体育与传媒支出</t>
  </si>
  <si>
    <t>16</t>
  </si>
  <si>
    <t>3092</t>
  </si>
  <si>
    <t>2970</t>
  </si>
  <si>
    <t>41120</t>
  </si>
  <si>
    <t>40929</t>
  </si>
  <si>
    <t>126</t>
  </si>
  <si>
    <t>24805</t>
  </si>
  <si>
    <t>329</t>
  </si>
  <si>
    <t>三、预算支出合计</t>
  </si>
  <si>
    <t>380221</t>
  </si>
  <si>
    <t>292279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</si>
</sst>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_);[Red]\(0.00\)"/>
  </numFmts>
  <fonts count="17"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sz val="26"/>
      <name val="黑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  <charset val="134"/>
    </font>
    <font>
      <sz val="12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95"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Border="1" applyAlignment="1"/>
    <xf numFmtId="0" fontId="0" fillId="0" borderId="0" xfId="0" applyBorder="1" applyAlignment="1"/>
    <xf numFmtId="0" fontId="0" fillId="0" borderId="7" xfId="0" applyFont="1" applyFill="1" applyBorder="1" applyAlignment="1">
      <alignment shrinkToFi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shrinkToFit="1"/>
    </xf>
    <xf numFmtId="177" fontId="11" fillId="0" borderId="6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shrinkToFit="1"/>
    </xf>
    <xf numFmtId="177" fontId="4" fillId="0" borderId="5" xfId="4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/>
    <xf numFmtId="178" fontId="0" fillId="0" borderId="0" xfId="0" applyNumberFormat="1" applyAlignment="1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7" fontId="2" fillId="0" borderId="5" xfId="4" applyNumberForma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8" fontId="15" fillId="0" borderId="5" xfId="0" applyNumberFormat="1" applyFont="1" applyBorder="1" applyAlignment="1">
      <alignment horizontal="center" vertical="center"/>
    </xf>
    <xf numFmtId="0" fontId="2" fillId="0" borderId="5" xfId="4" applyNumberFormat="1" applyFill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 shrinkToFit="1"/>
    </xf>
    <xf numFmtId="177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177" fontId="2" fillId="0" borderId="5" xfId="4" applyNumberFormat="1" applyFont="1" applyFill="1" applyBorder="1" applyAlignment="1">
      <alignment horizontal="center" vertical="center"/>
    </xf>
    <xf numFmtId="0" fontId="2" fillId="0" borderId="5" xfId="4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 wrapText="1" shrinkToFit="1"/>
    </xf>
    <xf numFmtId="177" fontId="0" fillId="0" borderId="0" xfId="0" applyNumberFormat="1" applyAlignment="1"/>
    <xf numFmtId="176" fontId="5" fillId="0" borderId="0" xfId="0" applyNumberFormat="1" applyFont="1" applyFill="1" applyAlignment="1">
      <alignment horizontal="center" vertical="center"/>
    </xf>
    <xf numFmtId="31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1" fontId="8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1" fontId="7" fillId="0" borderId="0" xfId="0" applyNumberFormat="1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5">
    <cellStyle name="常规" xfId="0" builtinId="0"/>
    <cellStyle name="常规 11" xfId="2"/>
    <cellStyle name="常规 8" xfId="3"/>
    <cellStyle name="常规_1月收入" xfId="1"/>
    <cellStyle name="常规_2013年财政收入预算表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R14" sqref="R14"/>
    </sheetView>
  </sheetViews>
  <sheetFormatPr defaultColWidth="9" defaultRowHeight="15.95" customHeight="1"/>
  <cols>
    <col min="1" max="1" width="23.25" customWidth="1"/>
    <col min="2" max="2" width="10" style="3" customWidth="1"/>
    <col min="4" max="4" width="9" style="45"/>
    <col min="8" max="15" width="9" hidden="1" customWidth="1"/>
  </cols>
  <sheetData>
    <row r="1" spans="1:14" ht="53.25" customHeight="1">
      <c r="A1" s="70" t="s">
        <v>0</v>
      </c>
      <c r="B1" s="70"/>
      <c r="C1" s="70"/>
      <c r="D1" s="70"/>
      <c r="E1" s="70"/>
      <c r="F1" s="70"/>
      <c r="G1" s="70"/>
    </row>
    <row r="2" spans="1:14" ht="54.75" customHeight="1">
      <c r="A2" s="46"/>
      <c r="B2" s="47"/>
      <c r="C2" s="71"/>
      <c r="D2" s="71"/>
      <c r="E2" s="48"/>
      <c r="F2" s="72" t="s">
        <v>1</v>
      </c>
      <c r="G2" s="72"/>
    </row>
    <row r="3" spans="1:14" s="44" customFormat="1" ht="27.95" customHeight="1">
      <c r="A3" s="75" t="s">
        <v>2</v>
      </c>
      <c r="B3" s="77" t="s">
        <v>3</v>
      </c>
      <c r="C3" s="77" t="s">
        <v>4</v>
      </c>
      <c r="D3" s="79" t="s">
        <v>5</v>
      </c>
      <c r="E3" s="77" t="s">
        <v>6</v>
      </c>
      <c r="F3" s="73" t="s">
        <v>7</v>
      </c>
      <c r="G3" s="74"/>
    </row>
    <row r="4" spans="1:14" ht="36" customHeight="1">
      <c r="A4" s="76"/>
      <c r="B4" s="78"/>
      <c r="C4" s="78"/>
      <c r="D4" s="80"/>
      <c r="E4" s="78"/>
      <c r="F4" s="50" t="s">
        <v>8</v>
      </c>
      <c r="G4" s="49" t="s">
        <v>9</v>
      </c>
    </row>
    <row r="5" spans="1:14" ht="36" customHeight="1">
      <c r="A5" s="51" t="s">
        <v>10</v>
      </c>
      <c r="B5" s="52">
        <f>B6+B7</f>
        <v>187692</v>
      </c>
      <c r="C5" s="53" t="s">
        <v>11</v>
      </c>
      <c r="D5" s="54">
        <f t="shared" ref="D5" si="0">C5/B5*100</f>
        <v>36.899281802101299</v>
      </c>
      <c r="E5" s="55">
        <v>76459</v>
      </c>
      <c r="F5" s="56">
        <f t="shared" ref="F5" si="1">C5-E5</f>
        <v>-7202</v>
      </c>
      <c r="G5" s="57">
        <f>F5/E5*100</f>
        <v>-9.4194274055376095</v>
      </c>
      <c r="H5" s="58">
        <v>52398</v>
      </c>
    </row>
    <row r="6" spans="1:14" ht="36" customHeight="1">
      <c r="A6" s="51" t="s">
        <v>12</v>
      </c>
      <c r="B6" s="52">
        <v>141692</v>
      </c>
      <c r="C6" s="53" t="s">
        <v>13</v>
      </c>
      <c r="D6" s="54">
        <f t="shared" ref="D6:D14" si="2">C6/B6*100</f>
        <v>32.149309770488102</v>
      </c>
      <c r="E6" s="55">
        <v>53189</v>
      </c>
      <c r="F6" s="56">
        <f t="shared" ref="F6:F14" si="3">C6-E6</f>
        <v>-7636</v>
      </c>
      <c r="G6" s="57">
        <f t="shared" ref="G6" si="4">F6/E6*100</f>
        <v>-14.356351877267899</v>
      </c>
      <c r="H6" s="58">
        <v>36738</v>
      </c>
      <c r="I6">
        <f>B6-6500</f>
        <v>135192</v>
      </c>
      <c r="J6">
        <f>C6-2206</f>
        <v>43347</v>
      </c>
      <c r="K6">
        <f>J6/I6</f>
        <v>0.32063287768506998</v>
      </c>
      <c r="L6">
        <v>50473</v>
      </c>
      <c r="M6">
        <f>J6-L6</f>
        <v>-7126</v>
      </c>
      <c r="N6">
        <f>M6/L6</f>
        <v>-0.14118439561745899</v>
      </c>
    </row>
    <row r="7" spans="1:14" ht="36" customHeight="1">
      <c r="A7" s="51" t="s">
        <v>14</v>
      </c>
      <c r="B7" s="59">
        <v>46000</v>
      </c>
      <c r="C7" s="53" t="s">
        <v>15</v>
      </c>
      <c r="D7" s="54">
        <f t="shared" si="2"/>
        <v>51.530434782608701</v>
      </c>
      <c r="E7" s="60">
        <v>23270</v>
      </c>
      <c r="F7" s="56">
        <f t="shared" si="3"/>
        <v>434</v>
      </c>
      <c r="G7" s="57">
        <f t="shared" ref="G7:G14" si="5">F7/E7*100</f>
        <v>1.8650623119896901</v>
      </c>
      <c r="H7" s="58">
        <v>15660</v>
      </c>
    </row>
    <row r="8" spans="1:14" ht="36" customHeight="1">
      <c r="A8" s="51" t="s">
        <v>16</v>
      </c>
      <c r="B8" s="59">
        <v>23369</v>
      </c>
      <c r="C8" s="53" t="s">
        <v>17</v>
      </c>
      <c r="D8" s="54">
        <f t="shared" si="2"/>
        <v>35.855192776755501</v>
      </c>
      <c r="E8" s="60">
        <v>10476</v>
      </c>
      <c r="F8" s="56">
        <f t="shared" si="3"/>
        <v>-2097</v>
      </c>
      <c r="G8" s="57">
        <f t="shared" si="5"/>
        <v>-20.017182130584199</v>
      </c>
      <c r="H8" s="58">
        <v>7289</v>
      </c>
    </row>
    <row r="9" spans="1:14" ht="36" customHeight="1">
      <c r="A9" s="51" t="s">
        <v>18</v>
      </c>
      <c r="B9" s="59">
        <v>95786</v>
      </c>
      <c r="C9" s="53" t="s">
        <v>19</v>
      </c>
      <c r="D9" s="54">
        <f t="shared" si="2"/>
        <v>36.309063955066499</v>
      </c>
      <c r="E9" s="60">
        <v>43987</v>
      </c>
      <c r="F9" s="56">
        <f t="shared" si="3"/>
        <v>-9208</v>
      </c>
      <c r="G9" s="57">
        <f t="shared" si="5"/>
        <v>-20.933457612476399</v>
      </c>
      <c r="H9" s="58">
        <v>30776</v>
      </c>
    </row>
    <row r="10" spans="1:14" ht="36" customHeight="1">
      <c r="A10" s="61" t="s">
        <v>20</v>
      </c>
      <c r="B10" s="62">
        <f>B11+B12</f>
        <v>306847</v>
      </c>
      <c r="C10" s="53" t="s">
        <v>21</v>
      </c>
      <c r="D10" s="54">
        <f t="shared" si="2"/>
        <v>36.635521937643198</v>
      </c>
      <c r="E10" s="63">
        <v>130922</v>
      </c>
      <c r="F10" s="56">
        <f t="shared" si="3"/>
        <v>-18507</v>
      </c>
      <c r="G10" s="57">
        <f t="shared" si="5"/>
        <v>-14.135897710086899</v>
      </c>
      <c r="H10" s="58">
        <v>90463</v>
      </c>
      <c r="I10" s="69"/>
    </row>
    <row r="11" spans="1:14" ht="36" customHeight="1">
      <c r="A11" s="61" t="s">
        <v>22</v>
      </c>
      <c r="B11" s="62">
        <v>260847</v>
      </c>
      <c r="C11" s="53" t="s">
        <v>23</v>
      </c>
      <c r="D11" s="54">
        <f t="shared" si="2"/>
        <v>34.0088250967042</v>
      </c>
      <c r="E11" s="63">
        <v>107652</v>
      </c>
      <c r="F11" s="56">
        <f t="shared" si="3"/>
        <v>-18941</v>
      </c>
      <c r="G11" s="57">
        <f t="shared" si="5"/>
        <v>-17.594656857280899</v>
      </c>
      <c r="H11" s="58">
        <v>74803</v>
      </c>
      <c r="I11" s="69">
        <f>B11-6500</f>
        <v>254347</v>
      </c>
      <c r="J11">
        <f>C11-2206</f>
        <v>86505</v>
      </c>
      <c r="K11">
        <f>J11/I11</f>
        <v>0.34010623282366198</v>
      </c>
      <c r="L11">
        <v>104936</v>
      </c>
      <c r="M11">
        <f>J11-L11</f>
        <v>-18431</v>
      </c>
      <c r="N11">
        <f>M11/L11</f>
        <v>-0.17564039033315501</v>
      </c>
    </row>
    <row r="12" spans="1:14" ht="36" customHeight="1">
      <c r="A12" s="51" t="s">
        <v>14</v>
      </c>
      <c r="B12" s="64">
        <v>46000</v>
      </c>
      <c r="C12" s="53" t="s">
        <v>15</v>
      </c>
      <c r="D12" s="54">
        <f t="shared" si="2"/>
        <v>51.530434782608701</v>
      </c>
      <c r="E12" s="65">
        <v>23270</v>
      </c>
      <c r="F12" s="56">
        <f t="shared" si="3"/>
        <v>434</v>
      </c>
      <c r="G12" s="57">
        <f t="shared" si="5"/>
        <v>1.8650623119896901</v>
      </c>
      <c r="H12" s="58">
        <v>15660</v>
      </c>
      <c r="I12" s="69">
        <f>B12+6500</f>
        <v>52500</v>
      </c>
      <c r="J12">
        <f>C12+2206</f>
        <v>25910</v>
      </c>
      <c r="K12">
        <f>J12/I12</f>
        <v>0.49352380952380998</v>
      </c>
      <c r="L12">
        <v>25986</v>
      </c>
      <c r="M12">
        <f>J12-L12</f>
        <v>-76</v>
      </c>
      <c r="N12">
        <f>M12/L12</f>
        <v>-2.9246517355499099E-3</v>
      </c>
    </row>
    <row r="13" spans="1:14" ht="33" customHeight="1">
      <c r="A13" s="51" t="s">
        <v>24</v>
      </c>
      <c r="B13" s="66">
        <v>202500</v>
      </c>
      <c r="C13" s="53" t="s">
        <v>25</v>
      </c>
      <c r="D13" s="54">
        <f t="shared" si="2"/>
        <v>29.209876543209901</v>
      </c>
      <c r="E13" s="67">
        <v>92474</v>
      </c>
      <c r="F13" s="56">
        <f t="shared" si="3"/>
        <v>-33324</v>
      </c>
      <c r="G13" s="57">
        <f t="shared" si="5"/>
        <v>-36.036075004866198</v>
      </c>
      <c r="H13" s="58">
        <v>49274</v>
      </c>
    </row>
    <row r="14" spans="1:14" ht="42.75" customHeight="1">
      <c r="A14" s="68" t="s">
        <v>26</v>
      </c>
      <c r="B14" s="56">
        <f>B10+B13</f>
        <v>509347</v>
      </c>
      <c r="C14" s="53" t="s">
        <v>27</v>
      </c>
      <c r="D14" s="54">
        <f t="shared" si="2"/>
        <v>33.683323942224099</v>
      </c>
      <c r="E14" s="67">
        <v>223396</v>
      </c>
      <c r="F14" s="56">
        <f t="shared" si="3"/>
        <v>-51831</v>
      </c>
      <c r="G14" s="57">
        <f t="shared" si="5"/>
        <v>-23.2014002041218</v>
      </c>
      <c r="H14" s="58">
        <v>139737</v>
      </c>
    </row>
  </sheetData>
  <mergeCells count="9">
    <mergeCell ref="A1:G1"/>
    <mergeCell ref="C2:D2"/>
    <mergeCell ref="F2:G2"/>
    <mergeCell ref="F3:G3"/>
    <mergeCell ref="A3:A4"/>
    <mergeCell ref="B3:B4"/>
    <mergeCell ref="C3:C4"/>
    <mergeCell ref="D3:D4"/>
    <mergeCell ref="E3:E4"/>
  </mergeCells>
  <phoneticPr fontId="16" type="noConversion"/>
  <pageMargins left="0.45" right="0.37916666666666698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showZeros="0" workbookViewId="0">
      <selection activeCell="C3" sqref="C3:C4"/>
    </sheetView>
  </sheetViews>
  <sheetFormatPr defaultColWidth="9" defaultRowHeight="15.95" customHeight="1"/>
  <cols>
    <col min="1" max="1" width="21.875" customWidth="1"/>
    <col min="2" max="3" width="9" style="3"/>
    <col min="7" max="7" width="9" customWidth="1"/>
    <col min="8" max="8" width="9" hidden="1" customWidth="1"/>
    <col min="13" max="13" width="9.875" customWidth="1"/>
  </cols>
  <sheetData>
    <row r="1" spans="1:8" ht="30" customHeight="1">
      <c r="A1" s="81" t="s">
        <v>28</v>
      </c>
      <c r="B1" s="81"/>
      <c r="C1" s="81"/>
      <c r="D1" s="81"/>
      <c r="E1" s="81"/>
      <c r="F1" s="81"/>
      <c r="G1" s="81"/>
    </row>
    <row r="2" spans="1:8" ht="15.95" customHeight="1">
      <c r="A2" s="27"/>
      <c r="B2" s="28"/>
      <c r="C2" s="82"/>
      <c r="D2" s="82"/>
      <c r="E2" s="29"/>
      <c r="F2" s="83" t="s">
        <v>1</v>
      </c>
      <c r="G2" s="83"/>
    </row>
    <row r="3" spans="1:8" s="24" customFormat="1" ht="15.95" customHeight="1">
      <c r="A3" s="85" t="s">
        <v>29</v>
      </c>
      <c r="B3" s="84" t="s">
        <v>3</v>
      </c>
      <c r="C3" s="84" t="s">
        <v>4</v>
      </c>
      <c r="D3" s="86" t="s">
        <v>30</v>
      </c>
      <c r="E3" s="87" t="s">
        <v>6</v>
      </c>
      <c r="F3" s="84" t="s">
        <v>7</v>
      </c>
      <c r="G3" s="84"/>
    </row>
    <row r="4" spans="1:8" s="25" customFormat="1" ht="15" customHeight="1">
      <c r="A4" s="85"/>
      <c r="B4" s="84"/>
      <c r="C4" s="84"/>
      <c r="D4" s="86"/>
      <c r="E4" s="87"/>
      <c r="F4" s="30" t="s">
        <v>8</v>
      </c>
      <c r="G4" s="31" t="s">
        <v>9</v>
      </c>
    </row>
    <row r="5" spans="1:8" s="25" customFormat="1" ht="17.25" customHeight="1">
      <c r="A5" s="32" t="s">
        <v>31</v>
      </c>
      <c r="B5" s="33">
        <f>SUM(B6:B19)</f>
        <v>135192</v>
      </c>
      <c r="C5" s="10" t="s">
        <v>32</v>
      </c>
      <c r="D5" s="31">
        <f t="shared" ref="D5" si="0">C5/B5*100</f>
        <v>32.063287768507003</v>
      </c>
      <c r="E5" s="34">
        <v>50473</v>
      </c>
      <c r="F5" s="35">
        <f>C5-E5</f>
        <v>-7126</v>
      </c>
      <c r="G5" s="31">
        <f>F5/E5*100</f>
        <v>-14.1184395617459</v>
      </c>
      <c r="H5" s="34">
        <v>34857</v>
      </c>
    </row>
    <row r="6" spans="1:8" s="26" customFormat="1" ht="17.25" customHeight="1">
      <c r="A6" s="36" t="s">
        <v>33</v>
      </c>
      <c r="B6" s="37">
        <v>48025</v>
      </c>
      <c r="C6" s="15" t="s">
        <v>34</v>
      </c>
      <c r="D6" s="38">
        <f t="shared" ref="D6:D17" si="1">C6/B6*100</f>
        <v>33.216033315981299</v>
      </c>
      <c r="E6" s="39">
        <v>19810</v>
      </c>
      <c r="F6" s="40">
        <f t="shared" ref="F6" si="2">C6-E6</f>
        <v>-3858</v>
      </c>
      <c r="G6" s="38">
        <f t="shared" ref="G6" si="3">F6/E6*100</f>
        <v>-19.475012619888901</v>
      </c>
      <c r="H6" s="39">
        <v>13857</v>
      </c>
    </row>
    <row r="7" spans="1:8" s="26" customFormat="1" ht="17.25" customHeight="1">
      <c r="A7" s="36" t="s">
        <v>35</v>
      </c>
      <c r="B7" s="37">
        <v>11112</v>
      </c>
      <c r="C7" s="15" t="s">
        <v>36</v>
      </c>
      <c r="D7" s="38">
        <f t="shared" si="1"/>
        <v>47.696184305255599</v>
      </c>
      <c r="E7" s="39">
        <v>6465</v>
      </c>
      <c r="F7" s="40">
        <f t="shared" ref="F7:F36" si="4">C7-E7</f>
        <v>-1165</v>
      </c>
      <c r="G7" s="38">
        <f t="shared" ref="G7:G18" si="5">F7/E7*100</f>
        <v>-18.020108275328699</v>
      </c>
      <c r="H7" s="39">
        <v>4906</v>
      </c>
    </row>
    <row r="8" spans="1:8" s="26" customFormat="1" ht="17.25" customHeight="1">
      <c r="A8" s="36" t="s">
        <v>37</v>
      </c>
      <c r="B8" s="37">
        <v>3660</v>
      </c>
      <c r="C8" s="15" t="s">
        <v>38</v>
      </c>
      <c r="D8" s="38">
        <f t="shared" si="1"/>
        <v>26.6939890710382</v>
      </c>
      <c r="E8" s="39">
        <v>1696</v>
      </c>
      <c r="F8" s="40">
        <f t="shared" si="4"/>
        <v>-719</v>
      </c>
      <c r="G8" s="38">
        <f t="shared" si="5"/>
        <v>-42.393867924528301</v>
      </c>
      <c r="H8" s="39">
        <v>812</v>
      </c>
    </row>
    <row r="9" spans="1:8" s="26" customFormat="1" ht="17.25" customHeight="1">
      <c r="A9" s="36" t="s">
        <v>39</v>
      </c>
      <c r="B9" s="37">
        <v>1130</v>
      </c>
      <c r="C9" s="15" t="s">
        <v>40</v>
      </c>
      <c r="D9" s="38">
        <f t="shared" si="1"/>
        <v>33.4513274336283</v>
      </c>
      <c r="E9" s="39">
        <v>419</v>
      </c>
      <c r="F9" s="40">
        <f t="shared" si="4"/>
        <v>-41</v>
      </c>
      <c r="G9" s="38">
        <f t="shared" si="5"/>
        <v>-9.7852028639618105</v>
      </c>
      <c r="H9" s="39">
        <v>284</v>
      </c>
    </row>
    <row r="10" spans="1:8" s="26" customFormat="1" ht="17.25" customHeight="1">
      <c r="A10" s="36" t="s">
        <v>41</v>
      </c>
      <c r="B10" s="37">
        <v>7730</v>
      </c>
      <c r="C10" s="15" t="s">
        <v>42</v>
      </c>
      <c r="D10" s="38">
        <f t="shared" si="1"/>
        <v>36.183699870633902</v>
      </c>
      <c r="E10" s="39">
        <v>2666</v>
      </c>
      <c r="F10" s="40">
        <f t="shared" si="4"/>
        <v>131</v>
      </c>
      <c r="G10" s="38">
        <f t="shared" si="5"/>
        <v>4.9137284321080301</v>
      </c>
      <c r="H10" s="39">
        <v>2394</v>
      </c>
    </row>
    <row r="11" spans="1:8" s="26" customFormat="1" ht="17.25" customHeight="1">
      <c r="A11" s="36" t="s">
        <v>43</v>
      </c>
      <c r="B11" s="37">
        <v>4500</v>
      </c>
      <c r="C11" s="15" t="s">
        <v>44</v>
      </c>
      <c r="D11" s="38">
        <f t="shared" si="1"/>
        <v>15.5111111111111</v>
      </c>
      <c r="E11" s="39">
        <v>1187</v>
      </c>
      <c r="F11" s="40">
        <f t="shared" si="4"/>
        <v>-489</v>
      </c>
      <c r="G11" s="38">
        <f t="shared" si="5"/>
        <v>-41.1962931760741</v>
      </c>
      <c r="H11" s="39">
        <v>426</v>
      </c>
    </row>
    <row r="12" spans="1:8" s="26" customFormat="1" ht="17.25" customHeight="1">
      <c r="A12" s="36" t="s">
        <v>45</v>
      </c>
      <c r="B12" s="37">
        <v>2300</v>
      </c>
      <c r="C12" s="15" t="s">
        <v>46</v>
      </c>
      <c r="D12" s="38">
        <f t="shared" si="1"/>
        <v>30.3913043478261</v>
      </c>
      <c r="E12" s="39">
        <v>701</v>
      </c>
      <c r="F12" s="40">
        <f t="shared" si="4"/>
        <v>-2</v>
      </c>
      <c r="G12" s="38">
        <f t="shared" si="5"/>
        <v>-0.28530670470756098</v>
      </c>
      <c r="H12" s="39">
        <v>604</v>
      </c>
    </row>
    <row r="13" spans="1:8" s="26" customFormat="1" ht="17.25" customHeight="1">
      <c r="A13" s="36" t="s">
        <v>47</v>
      </c>
      <c r="B13" s="37">
        <v>1530</v>
      </c>
      <c r="C13" s="15" t="s">
        <v>48</v>
      </c>
      <c r="D13" s="38">
        <f t="shared" si="1"/>
        <v>35.620915032679697</v>
      </c>
      <c r="E13" s="39">
        <v>510</v>
      </c>
      <c r="F13" s="40">
        <f t="shared" si="4"/>
        <v>35</v>
      </c>
      <c r="G13" s="38">
        <f t="shared" si="5"/>
        <v>6.8627450980392197</v>
      </c>
      <c r="H13" s="39">
        <v>264</v>
      </c>
    </row>
    <row r="14" spans="1:8" s="26" customFormat="1" ht="17.25" customHeight="1">
      <c r="A14" s="36" t="s">
        <v>49</v>
      </c>
      <c r="B14" s="37">
        <v>21229</v>
      </c>
      <c r="C14" s="15" t="s">
        <v>50</v>
      </c>
      <c r="D14" s="38">
        <f t="shared" si="1"/>
        <v>27.193932827735601</v>
      </c>
      <c r="E14" s="39">
        <v>5672</v>
      </c>
      <c r="F14" s="40">
        <f t="shared" si="4"/>
        <v>101</v>
      </c>
      <c r="G14" s="38">
        <f t="shared" si="5"/>
        <v>1.78067700987306</v>
      </c>
      <c r="H14" s="39">
        <v>3012</v>
      </c>
    </row>
    <row r="15" spans="1:8" s="26" customFormat="1" ht="17.25" customHeight="1">
      <c r="A15" s="36" t="s">
        <v>51</v>
      </c>
      <c r="B15" s="37">
        <v>3840</v>
      </c>
      <c r="C15" s="15" t="s">
        <v>52</v>
      </c>
      <c r="D15" s="38">
        <f t="shared" si="1"/>
        <v>33.9322916666667</v>
      </c>
      <c r="E15" s="39">
        <v>1275</v>
      </c>
      <c r="F15" s="40">
        <f t="shared" si="4"/>
        <v>28</v>
      </c>
      <c r="G15" s="38">
        <f t="shared" si="5"/>
        <v>2.1960784313725501</v>
      </c>
      <c r="H15" s="39">
        <v>1119</v>
      </c>
    </row>
    <row r="16" spans="1:8" s="26" customFormat="1" ht="17.25" customHeight="1">
      <c r="A16" s="36" t="s">
        <v>53</v>
      </c>
      <c r="B16" s="37">
        <v>9600</v>
      </c>
      <c r="C16" s="15" t="s">
        <v>54</v>
      </c>
      <c r="D16" s="38">
        <f t="shared" si="1"/>
        <v>10.7604166666667</v>
      </c>
      <c r="E16" s="39">
        <v>1767</v>
      </c>
      <c r="F16" s="40">
        <f t="shared" si="4"/>
        <v>-734</v>
      </c>
      <c r="G16" s="38">
        <f t="shared" si="5"/>
        <v>-41.539332201471403</v>
      </c>
      <c r="H16" s="39">
        <v>802</v>
      </c>
    </row>
    <row r="17" spans="1:8" s="26" customFormat="1" ht="17.25" customHeight="1">
      <c r="A17" s="36" t="s">
        <v>55</v>
      </c>
      <c r="B17" s="37">
        <v>20536</v>
      </c>
      <c r="C17" s="15" t="s">
        <v>56</v>
      </c>
      <c r="D17" s="38">
        <f t="shared" si="1"/>
        <v>38.2937280872614</v>
      </c>
      <c r="E17" s="39">
        <v>8264</v>
      </c>
      <c r="F17" s="40">
        <f t="shared" si="4"/>
        <v>-400</v>
      </c>
      <c r="G17" s="38">
        <f t="shared" si="5"/>
        <v>-4.8402710551790902</v>
      </c>
      <c r="H17" s="39">
        <v>6349</v>
      </c>
    </row>
    <row r="18" spans="1:8" s="26" customFormat="1" ht="17.25" customHeight="1">
      <c r="A18" s="36" t="s">
        <v>57</v>
      </c>
      <c r="B18" s="15"/>
      <c r="C18" s="15" t="s">
        <v>58</v>
      </c>
      <c r="D18" s="38"/>
      <c r="E18" s="39">
        <v>34</v>
      </c>
      <c r="F18" s="40">
        <f t="shared" si="4"/>
        <v>-6</v>
      </c>
      <c r="G18" s="38">
        <f t="shared" si="5"/>
        <v>-17.647058823529399</v>
      </c>
      <c r="H18" s="39">
        <v>28</v>
      </c>
    </row>
    <row r="19" spans="1:8" s="26" customFormat="1" ht="17.25" customHeight="1">
      <c r="A19" s="36" t="s">
        <v>59</v>
      </c>
      <c r="B19" s="15"/>
      <c r="C19" s="15" t="s">
        <v>60</v>
      </c>
      <c r="D19" s="38"/>
      <c r="E19" s="39">
        <v>7</v>
      </c>
      <c r="F19" s="40">
        <f t="shared" si="4"/>
        <v>-7</v>
      </c>
      <c r="G19" s="38"/>
      <c r="H19" s="39">
        <v>0</v>
      </c>
    </row>
    <row r="20" spans="1:8" s="25" customFormat="1" ht="17.25" customHeight="1">
      <c r="A20" s="32" t="s">
        <v>61</v>
      </c>
      <c r="B20" s="10">
        <f>B21+B24+B25+B26+B27</f>
        <v>52500</v>
      </c>
      <c r="C20" s="10" t="s">
        <v>62</v>
      </c>
      <c r="D20" s="31">
        <f t="shared" ref="D20" si="6">C20/B20*100</f>
        <v>49.352380952380997</v>
      </c>
      <c r="E20" s="34">
        <v>25986</v>
      </c>
      <c r="F20" s="35">
        <f t="shared" si="4"/>
        <v>-76</v>
      </c>
      <c r="G20" s="31">
        <f t="shared" ref="G20" si="7">F20/E20*100</f>
        <v>-0.29246517355499102</v>
      </c>
      <c r="H20" s="34">
        <v>17541</v>
      </c>
    </row>
    <row r="21" spans="1:8" s="26" customFormat="1" ht="17.25" customHeight="1">
      <c r="A21" s="36" t="s">
        <v>63</v>
      </c>
      <c r="B21" s="15">
        <v>8000</v>
      </c>
      <c r="C21" s="15" t="s">
        <v>64</v>
      </c>
      <c r="D21" s="38">
        <f t="shared" ref="D21:D34" si="8">C21/B21*100</f>
        <v>53.262500000000003</v>
      </c>
      <c r="E21" s="39">
        <v>4457</v>
      </c>
      <c r="F21" s="40">
        <f t="shared" si="4"/>
        <v>-196</v>
      </c>
      <c r="G21" s="38">
        <f t="shared" ref="G21:G32" si="9">F21/E21*100</f>
        <v>-4.3975768454117103</v>
      </c>
      <c r="H21" s="39">
        <v>3401</v>
      </c>
    </row>
    <row r="22" spans="1:8" s="26" customFormat="1" ht="17.25" customHeight="1">
      <c r="A22" s="36" t="s">
        <v>65</v>
      </c>
      <c r="B22" s="15">
        <v>3900</v>
      </c>
      <c r="C22" s="15" t="s">
        <v>66</v>
      </c>
      <c r="D22" s="38">
        <f t="shared" si="8"/>
        <v>33.948717948717899</v>
      </c>
      <c r="E22" s="39">
        <v>1626</v>
      </c>
      <c r="F22" s="40">
        <f t="shared" si="4"/>
        <v>-302</v>
      </c>
      <c r="G22" s="38">
        <f t="shared" si="9"/>
        <v>-18.573185731857301</v>
      </c>
      <c r="H22" s="39">
        <v>1129</v>
      </c>
    </row>
    <row r="23" spans="1:8" s="26" customFormat="1" ht="17.25" customHeight="1">
      <c r="A23" s="36" t="s">
        <v>67</v>
      </c>
      <c r="B23" s="15">
        <v>2600</v>
      </c>
      <c r="C23" s="15" t="s">
        <v>68</v>
      </c>
      <c r="D23" s="38">
        <f t="shared" si="8"/>
        <v>33.923076923076898</v>
      </c>
      <c r="E23" s="39">
        <v>1090</v>
      </c>
      <c r="F23" s="40">
        <f t="shared" si="4"/>
        <v>-208</v>
      </c>
      <c r="G23" s="38">
        <f t="shared" si="9"/>
        <v>-19.082568807339399</v>
      </c>
      <c r="H23" s="39">
        <v>752</v>
      </c>
    </row>
    <row r="24" spans="1:8" s="26" customFormat="1" ht="17.25" customHeight="1">
      <c r="A24" s="36" t="s">
        <v>69</v>
      </c>
      <c r="B24" s="15">
        <v>10600</v>
      </c>
      <c r="C24" s="15" t="s">
        <v>70</v>
      </c>
      <c r="D24" s="38">
        <f t="shared" si="8"/>
        <v>52.179245283018901</v>
      </c>
      <c r="E24" s="39">
        <v>3176</v>
      </c>
      <c r="F24" s="40">
        <f t="shared" si="4"/>
        <v>2355</v>
      </c>
      <c r="G24" s="38">
        <f t="shared" si="9"/>
        <v>74.149874055415594</v>
      </c>
      <c r="H24" s="39">
        <v>3721</v>
      </c>
    </row>
    <row r="25" spans="1:8" s="26" customFormat="1" ht="17.25" customHeight="1">
      <c r="A25" s="36" t="s">
        <v>71</v>
      </c>
      <c r="B25" s="15">
        <v>28775</v>
      </c>
      <c r="C25" s="15" t="s">
        <v>72</v>
      </c>
      <c r="D25" s="38">
        <f t="shared" si="8"/>
        <v>51.395308427454403</v>
      </c>
      <c r="E25" s="39">
        <v>3860</v>
      </c>
      <c r="F25" s="40">
        <f t="shared" si="4"/>
        <v>10929</v>
      </c>
      <c r="G25" s="38">
        <f t="shared" si="9"/>
        <v>283.13471502590698</v>
      </c>
      <c r="H25" s="39">
        <v>9344</v>
      </c>
    </row>
    <row r="26" spans="1:8" s="26" customFormat="1" ht="17.25" customHeight="1">
      <c r="A26" s="36" t="s">
        <v>73</v>
      </c>
      <c r="B26" s="15">
        <v>1375</v>
      </c>
      <c r="C26" s="15" t="s">
        <v>74</v>
      </c>
      <c r="D26" s="38">
        <f t="shared" si="8"/>
        <v>52.363636363636402</v>
      </c>
      <c r="E26" s="39">
        <v>13766</v>
      </c>
      <c r="F26" s="40">
        <f t="shared" si="4"/>
        <v>-13046</v>
      </c>
      <c r="G26" s="38">
        <f t="shared" si="9"/>
        <v>-94.769722504721798</v>
      </c>
      <c r="H26" s="39">
        <v>519</v>
      </c>
    </row>
    <row r="27" spans="1:8" s="26" customFormat="1" ht="17.25" customHeight="1">
      <c r="A27" s="36" t="s">
        <v>75</v>
      </c>
      <c r="B27" s="15">
        <v>3750</v>
      </c>
      <c r="C27" s="15" t="s">
        <v>76</v>
      </c>
      <c r="D27" s="38">
        <f t="shared" si="8"/>
        <v>16.239999999999998</v>
      </c>
      <c r="E27" s="39">
        <v>727</v>
      </c>
      <c r="F27" s="40">
        <f t="shared" si="4"/>
        <v>-118</v>
      </c>
      <c r="G27" s="38">
        <f t="shared" si="9"/>
        <v>-16.231086657496601</v>
      </c>
      <c r="H27" s="39">
        <v>556</v>
      </c>
    </row>
    <row r="28" spans="1:8" s="26" customFormat="1" ht="17.25" customHeight="1">
      <c r="A28" s="36" t="s">
        <v>77</v>
      </c>
      <c r="B28" s="41">
        <f>B5+B20</f>
        <v>187692</v>
      </c>
      <c r="C28" s="15" t="s">
        <v>11</v>
      </c>
      <c r="D28" s="38">
        <f t="shared" si="8"/>
        <v>36.899281802101299</v>
      </c>
      <c r="E28" s="39">
        <f>E5+E20</f>
        <v>76459</v>
      </c>
      <c r="F28" s="40">
        <f t="shared" si="4"/>
        <v>-7202</v>
      </c>
      <c r="G28" s="38">
        <f t="shared" si="9"/>
        <v>-9.4194274055376095</v>
      </c>
      <c r="H28" s="39">
        <v>52398</v>
      </c>
    </row>
    <row r="29" spans="1:8" s="25" customFormat="1" ht="17.25" customHeight="1">
      <c r="A29" s="32" t="s">
        <v>78</v>
      </c>
      <c r="B29" s="10">
        <v>23369</v>
      </c>
      <c r="C29" s="10" t="s">
        <v>17</v>
      </c>
      <c r="D29" s="31">
        <f t="shared" si="8"/>
        <v>35.855192776755501</v>
      </c>
      <c r="E29" s="34">
        <v>10476</v>
      </c>
      <c r="F29" s="35">
        <f t="shared" si="4"/>
        <v>-2097</v>
      </c>
      <c r="G29" s="31">
        <f t="shared" si="9"/>
        <v>-20.017182130584199</v>
      </c>
      <c r="H29" s="34">
        <v>7289</v>
      </c>
    </row>
    <row r="30" spans="1:8" s="25" customFormat="1" ht="17.25" customHeight="1">
      <c r="A30" s="32" t="s">
        <v>79</v>
      </c>
      <c r="B30" s="10">
        <v>95786</v>
      </c>
      <c r="C30" s="10" t="s">
        <v>19</v>
      </c>
      <c r="D30" s="31">
        <f t="shared" si="8"/>
        <v>36.309063955066499</v>
      </c>
      <c r="E30" s="34">
        <v>43987</v>
      </c>
      <c r="F30" s="35">
        <f t="shared" si="4"/>
        <v>-9208</v>
      </c>
      <c r="G30" s="31">
        <f t="shared" si="9"/>
        <v>-20.933457612476399</v>
      </c>
      <c r="H30" s="34">
        <v>30776</v>
      </c>
    </row>
    <row r="31" spans="1:8" s="25" customFormat="1" ht="17.25" customHeight="1">
      <c r="A31" s="32" t="s">
        <v>80</v>
      </c>
      <c r="B31" s="10">
        <f>B32+B33+B34</f>
        <v>202500</v>
      </c>
      <c r="C31" s="10" t="s">
        <v>25</v>
      </c>
      <c r="D31" s="31">
        <f t="shared" si="8"/>
        <v>29.209876543209901</v>
      </c>
      <c r="E31" s="34">
        <v>92474</v>
      </c>
      <c r="F31" s="35">
        <f t="shared" si="4"/>
        <v>-33324</v>
      </c>
      <c r="G31" s="31">
        <f t="shared" si="9"/>
        <v>-36.036075004866198</v>
      </c>
      <c r="H31" s="34">
        <v>49274</v>
      </c>
    </row>
    <row r="32" spans="1:8" s="26" customFormat="1" ht="17.25" customHeight="1">
      <c r="A32" s="36" t="s">
        <v>81</v>
      </c>
      <c r="B32" s="42">
        <v>200000</v>
      </c>
      <c r="C32" s="15" t="s">
        <v>25</v>
      </c>
      <c r="D32" s="38">
        <f t="shared" si="8"/>
        <v>29.574999999999999</v>
      </c>
      <c r="E32" s="39">
        <v>89890</v>
      </c>
      <c r="F32" s="40">
        <f t="shared" si="4"/>
        <v>-30740</v>
      </c>
      <c r="G32" s="38">
        <f t="shared" si="9"/>
        <v>-34.197352319501597</v>
      </c>
      <c r="H32" s="39">
        <v>49274</v>
      </c>
    </row>
    <row r="33" spans="1:8" s="26" customFormat="1" ht="15.75" customHeight="1">
      <c r="A33" s="36" t="s">
        <v>82</v>
      </c>
      <c r="B33" s="42">
        <v>1000</v>
      </c>
      <c r="C33" s="15" t="s">
        <v>60</v>
      </c>
      <c r="D33" s="38">
        <f t="shared" si="8"/>
        <v>0</v>
      </c>
      <c r="E33" s="39">
        <v>0</v>
      </c>
      <c r="F33" s="40">
        <f t="shared" si="4"/>
        <v>0</v>
      </c>
      <c r="G33" s="38"/>
      <c r="H33" s="39">
        <v>0</v>
      </c>
    </row>
    <row r="34" spans="1:8" s="26" customFormat="1" ht="15.75" customHeight="1">
      <c r="A34" s="36" t="s">
        <v>83</v>
      </c>
      <c r="B34" s="42">
        <v>1500</v>
      </c>
      <c r="C34" s="15" t="s">
        <v>60</v>
      </c>
      <c r="D34" s="38">
        <f t="shared" si="8"/>
        <v>0</v>
      </c>
      <c r="E34" s="39">
        <v>2583</v>
      </c>
      <c r="F34" s="40">
        <f t="shared" si="4"/>
        <v>-2583</v>
      </c>
      <c r="G34" s="38">
        <f>F34/E34*100</f>
        <v>-100</v>
      </c>
      <c r="H34" s="39">
        <v>0</v>
      </c>
    </row>
    <row r="35" spans="1:8" s="26" customFormat="1" ht="15.95" customHeight="1">
      <c r="A35" s="36" t="s">
        <v>84</v>
      </c>
      <c r="B35" s="43"/>
      <c r="C35" s="15" t="s">
        <v>60</v>
      </c>
      <c r="D35" s="38"/>
      <c r="E35" s="39"/>
      <c r="F35" s="40">
        <f t="shared" si="4"/>
        <v>0</v>
      </c>
      <c r="G35" s="38"/>
      <c r="H35" s="39">
        <v>0</v>
      </c>
    </row>
    <row r="36" spans="1:8" s="25" customFormat="1" ht="15" customHeight="1">
      <c r="A36" s="32" t="s">
        <v>85</v>
      </c>
      <c r="B36" s="33">
        <f>B28+B29+B30+B31</f>
        <v>509347</v>
      </c>
      <c r="C36" s="10" t="s">
        <v>27</v>
      </c>
      <c r="D36" s="31">
        <f>C36/B36*100</f>
        <v>33.683323942224099</v>
      </c>
      <c r="E36" s="34">
        <f>E28+E29+E30+E31</f>
        <v>223396</v>
      </c>
      <c r="F36" s="35">
        <f t="shared" si="4"/>
        <v>-51831</v>
      </c>
      <c r="G36" s="31">
        <f>F36/E36*100</f>
        <v>-23.2014002041218</v>
      </c>
      <c r="H36" s="34">
        <v>139737</v>
      </c>
    </row>
    <row r="37" spans="1:8" s="26" customFormat="1" ht="15.95" customHeight="1">
      <c r="B37" s="43"/>
      <c r="C37" s="43"/>
    </row>
    <row r="38" spans="1:8" s="26" customFormat="1" ht="15.95" customHeight="1">
      <c r="B38" s="43"/>
      <c r="C38" s="43"/>
    </row>
    <row r="39" spans="1:8" s="26" customFormat="1" ht="15.95" customHeight="1">
      <c r="B39" s="43"/>
      <c r="C39" s="43"/>
    </row>
    <row r="40" spans="1:8" s="26" customFormat="1" ht="15.95" customHeight="1">
      <c r="B40" s="43"/>
      <c r="C40" s="43"/>
    </row>
    <row r="41" spans="1:8" s="26" customFormat="1" ht="15.95" customHeight="1">
      <c r="B41" s="43"/>
      <c r="C41" s="43"/>
    </row>
    <row r="42" spans="1:8" s="26" customFormat="1" ht="15.95" customHeight="1">
      <c r="B42" s="43"/>
      <c r="C42" s="43"/>
    </row>
    <row r="43" spans="1:8" s="26" customFormat="1" ht="15.95" customHeight="1">
      <c r="B43" s="43"/>
      <c r="C43" s="43"/>
    </row>
    <row r="44" spans="1:8" s="26" customFormat="1" ht="15.95" customHeight="1">
      <c r="B44" s="43"/>
      <c r="C44" s="43"/>
    </row>
    <row r="45" spans="1:8" s="26" customFormat="1" ht="15.95" customHeight="1">
      <c r="B45" s="43"/>
      <c r="C45" s="43"/>
    </row>
    <row r="46" spans="1:8" s="26" customFormat="1" ht="15.95" customHeight="1">
      <c r="B46" s="43"/>
      <c r="C46" s="43"/>
    </row>
    <row r="47" spans="1:8" s="26" customFormat="1" ht="15.95" customHeight="1">
      <c r="B47" s="43"/>
      <c r="C47" s="43"/>
    </row>
    <row r="48" spans="1:8" s="26" customFormat="1" ht="15.95" customHeight="1">
      <c r="B48" s="43"/>
      <c r="C48" s="43"/>
    </row>
    <row r="49" spans="2:3" s="26" customFormat="1" ht="15.95" customHeight="1">
      <c r="B49" s="43"/>
      <c r="C49" s="43"/>
    </row>
    <row r="50" spans="2:3" s="26" customFormat="1" ht="15.95" customHeight="1">
      <c r="B50" s="43"/>
      <c r="C50" s="43"/>
    </row>
    <row r="51" spans="2:3" s="26" customFormat="1" ht="15.95" customHeight="1">
      <c r="B51" s="43"/>
      <c r="C51" s="43"/>
    </row>
    <row r="52" spans="2:3" s="26" customFormat="1" ht="15.95" customHeight="1">
      <c r="B52" s="43"/>
      <c r="C52" s="43"/>
    </row>
    <row r="53" spans="2:3" s="26" customFormat="1" ht="15.95" customHeight="1">
      <c r="B53" s="43"/>
      <c r="C53" s="43"/>
    </row>
    <row r="54" spans="2:3" s="26" customFormat="1" ht="15.95" customHeight="1">
      <c r="B54" s="43"/>
      <c r="C54" s="43"/>
    </row>
    <row r="55" spans="2:3" s="26" customFormat="1" ht="15.95" customHeight="1">
      <c r="B55" s="43"/>
      <c r="C55" s="43"/>
    </row>
    <row r="56" spans="2:3" s="26" customFormat="1" ht="15.95" customHeight="1">
      <c r="B56" s="43"/>
      <c r="C56" s="43"/>
    </row>
    <row r="57" spans="2:3" s="26" customFormat="1" ht="15.95" customHeight="1">
      <c r="B57" s="43"/>
      <c r="C57" s="43"/>
    </row>
    <row r="58" spans="2:3" s="26" customFormat="1" ht="15.95" customHeight="1">
      <c r="B58" s="43"/>
      <c r="C58" s="43"/>
    </row>
    <row r="59" spans="2:3" s="26" customFormat="1" ht="15.95" customHeight="1">
      <c r="B59" s="43"/>
      <c r="C59" s="43"/>
    </row>
    <row r="60" spans="2:3" s="26" customFormat="1" ht="15.95" customHeight="1">
      <c r="B60" s="43"/>
      <c r="C60" s="43"/>
    </row>
    <row r="61" spans="2:3" s="26" customFormat="1" ht="15.95" customHeight="1">
      <c r="B61" s="43"/>
      <c r="C61" s="43"/>
    </row>
    <row r="62" spans="2:3" s="26" customFormat="1" ht="15.95" customHeight="1">
      <c r="B62" s="43"/>
      <c r="C62" s="43"/>
    </row>
    <row r="63" spans="2:3" s="26" customFormat="1" ht="15.95" customHeight="1">
      <c r="B63" s="43"/>
      <c r="C63" s="43"/>
    </row>
    <row r="64" spans="2:3" s="26" customFormat="1" ht="15.95" customHeight="1">
      <c r="B64" s="43"/>
      <c r="C64" s="43"/>
    </row>
    <row r="65" spans="2:3" s="26" customFormat="1" ht="15.95" customHeight="1">
      <c r="B65" s="43"/>
      <c r="C65" s="43"/>
    </row>
    <row r="66" spans="2:3" s="26" customFormat="1" ht="15.95" customHeight="1">
      <c r="B66" s="43"/>
      <c r="C66" s="43"/>
    </row>
    <row r="67" spans="2:3" s="26" customFormat="1" ht="15.95" customHeight="1">
      <c r="B67" s="43"/>
      <c r="C67" s="43"/>
    </row>
    <row r="68" spans="2:3" s="26" customFormat="1" ht="15.95" customHeight="1">
      <c r="B68" s="43"/>
      <c r="C68" s="43"/>
    </row>
    <row r="69" spans="2:3" s="26" customFormat="1" ht="15.95" customHeight="1">
      <c r="B69" s="43"/>
      <c r="C69" s="43"/>
    </row>
    <row r="70" spans="2:3" s="26" customFormat="1" ht="15.95" customHeight="1">
      <c r="B70" s="43"/>
      <c r="C70" s="43"/>
    </row>
    <row r="71" spans="2:3" s="26" customFormat="1" ht="15.95" customHeight="1">
      <c r="B71" s="43"/>
      <c r="C71" s="43"/>
    </row>
    <row r="72" spans="2:3" s="26" customFormat="1" ht="15.95" customHeight="1">
      <c r="B72" s="43"/>
      <c r="C72" s="43"/>
    </row>
    <row r="73" spans="2:3" s="26" customFormat="1" ht="15.95" customHeight="1">
      <c r="B73" s="43"/>
      <c r="C73" s="43"/>
    </row>
    <row r="74" spans="2:3" s="26" customFormat="1" ht="15.95" customHeight="1">
      <c r="B74" s="43"/>
      <c r="C74" s="43"/>
    </row>
    <row r="75" spans="2:3" s="26" customFormat="1" ht="15.95" customHeight="1">
      <c r="B75" s="43"/>
      <c r="C75" s="43"/>
    </row>
    <row r="76" spans="2:3" s="26" customFormat="1" ht="15.95" customHeight="1">
      <c r="B76" s="43"/>
      <c r="C76" s="43"/>
    </row>
    <row r="77" spans="2:3" s="26" customFormat="1" ht="15.95" customHeight="1">
      <c r="B77" s="43"/>
      <c r="C77" s="43"/>
    </row>
    <row r="78" spans="2:3" s="26" customFormat="1" ht="15.95" customHeight="1">
      <c r="B78" s="43"/>
      <c r="C78" s="43"/>
    </row>
    <row r="79" spans="2:3" s="26" customFormat="1" ht="15.95" customHeight="1">
      <c r="B79" s="43"/>
      <c r="C79" s="43"/>
    </row>
    <row r="80" spans="2:3" s="26" customFormat="1" ht="15.95" customHeight="1">
      <c r="B80" s="43"/>
      <c r="C80" s="43"/>
    </row>
    <row r="81" spans="2:3" s="26" customFormat="1" ht="15.95" customHeight="1">
      <c r="B81" s="43"/>
      <c r="C81" s="43"/>
    </row>
    <row r="82" spans="2:3" s="26" customFormat="1" ht="15.95" customHeight="1">
      <c r="B82" s="43"/>
      <c r="C82" s="43"/>
    </row>
    <row r="83" spans="2:3" s="26" customFormat="1" ht="15.95" customHeight="1">
      <c r="B83" s="43"/>
      <c r="C83" s="43"/>
    </row>
    <row r="84" spans="2:3" s="26" customFormat="1" ht="15.95" customHeight="1">
      <c r="B84" s="43"/>
      <c r="C84" s="43"/>
    </row>
    <row r="85" spans="2:3" s="26" customFormat="1" ht="15.95" customHeight="1">
      <c r="B85" s="43"/>
      <c r="C85" s="43"/>
    </row>
    <row r="86" spans="2:3" s="26" customFormat="1" ht="15.95" customHeight="1">
      <c r="B86" s="43"/>
      <c r="C86" s="43"/>
    </row>
    <row r="87" spans="2:3" s="26" customFormat="1" ht="15.95" customHeight="1">
      <c r="B87" s="43"/>
      <c r="C87" s="43"/>
    </row>
    <row r="88" spans="2:3" s="26" customFormat="1" ht="15.95" customHeight="1">
      <c r="B88" s="43"/>
      <c r="C88" s="43"/>
    </row>
    <row r="89" spans="2:3" s="26" customFormat="1" ht="15.95" customHeight="1">
      <c r="B89" s="43"/>
      <c r="C89" s="43"/>
    </row>
    <row r="90" spans="2:3" s="26" customFormat="1" ht="15.95" customHeight="1">
      <c r="B90" s="43"/>
      <c r="C90" s="43"/>
    </row>
    <row r="91" spans="2:3" s="26" customFormat="1" ht="15.95" customHeight="1">
      <c r="B91" s="43"/>
      <c r="C91" s="43"/>
    </row>
    <row r="92" spans="2:3" s="26" customFormat="1" ht="15.95" customHeight="1">
      <c r="B92" s="43"/>
      <c r="C92" s="43"/>
    </row>
    <row r="93" spans="2:3" s="26" customFormat="1" ht="15.95" customHeight="1">
      <c r="B93" s="43"/>
      <c r="C93" s="43"/>
    </row>
    <row r="94" spans="2:3" s="26" customFormat="1" ht="15.95" customHeight="1">
      <c r="B94" s="43"/>
      <c r="C94" s="43"/>
    </row>
    <row r="95" spans="2:3" s="26" customFormat="1" ht="15.95" customHeight="1">
      <c r="B95" s="43"/>
      <c r="C95" s="43"/>
    </row>
    <row r="96" spans="2:3" s="26" customFormat="1" ht="15.95" customHeight="1">
      <c r="B96" s="43"/>
      <c r="C96" s="43"/>
    </row>
    <row r="97" spans="2:3" s="26" customFormat="1" ht="15.95" customHeight="1">
      <c r="B97" s="43"/>
      <c r="C97" s="43"/>
    </row>
    <row r="98" spans="2:3" s="26" customFormat="1" ht="15.95" customHeight="1">
      <c r="B98" s="43"/>
      <c r="C98" s="43"/>
    </row>
    <row r="99" spans="2:3" s="26" customFormat="1" ht="15.95" customHeight="1">
      <c r="B99" s="43"/>
      <c r="C99" s="43"/>
    </row>
    <row r="100" spans="2:3" s="26" customFormat="1" ht="15.95" customHeight="1">
      <c r="B100" s="43"/>
      <c r="C100" s="43"/>
    </row>
    <row r="101" spans="2:3" s="26" customFormat="1" ht="15.95" customHeight="1">
      <c r="B101" s="43"/>
      <c r="C101" s="43"/>
    </row>
    <row r="102" spans="2:3" s="26" customFormat="1" ht="15.95" customHeight="1">
      <c r="B102" s="43"/>
      <c r="C102" s="43"/>
    </row>
    <row r="103" spans="2:3" s="26" customFormat="1" ht="15.95" customHeight="1">
      <c r="B103" s="43"/>
      <c r="C103" s="43"/>
    </row>
    <row r="104" spans="2:3" s="26" customFormat="1" ht="15.95" customHeight="1">
      <c r="B104" s="43"/>
      <c r="C104" s="43"/>
    </row>
    <row r="105" spans="2:3" s="26" customFormat="1" ht="15.95" customHeight="1">
      <c r="B105" s="43"/>
      <c r="C105" s="43"/>
    </row>
    <row r="106" spans="2:3" s="26" customFormat="1" ht="15.95" customHeight="1">
      <c r="B106" s="43"/>
      <c r="C106" s="43"/>
    </row>
    <row r="107" spans="2:3" s="26" customFormat="1" ht="15.95" customHeight="1">
      <c r="B107" s="43"/>
      <c r="C107" s="43"/>
    </row>
    <row r="108" spans="2:3" s="26" customFormat="1" ht="15.95" customHeight="1">
      <c r="B108" s="43"/>
      <c r="C108" s="43"/>
    </row>
    <row r="109" spans="2:3" s="26" customFormat="1" ht="15.95" customHeight="1">
      <c r="B109" s="43"/>
      <c r="C109" s="43"/>
    </row>
    <row r="110" spans="2:3" s="26" customFormat="1" ht="15.95" customHeight="1">
      <c r="B110" s="43"/>
      <c r="C110" s="43"/>
    </row>
    <row r="111" spans="2:3" s="26" customFormat="1" ht="15.95" customHeight="1">
      <c r="B111" s="43"/>
      <c r="C111" s="43"/>
    </row>
    <row r="112" spans="2:3" s="26" customFormat="1" ht="15.95" customHeight="1">
      <c r="B112" s="43"/>
      <c r="C112" s="43"/>
    </row>
    <row r="113" spans="2:3" s="26" customFormat="1" ht="15.95" customHeight="1">
      <c r="B113" s="43"/>
      <c r="C113" s="43"/>
    </row>
    <row r="114" spans="2:3" s="26" customFormat="1" ht="15.95" customHeight="1">
      <c r="B114" s="43"/>
      <c r="C114" s="43"/>
    </row>
    <row r="115" spans="2:3" s="26" customFormat="1" ht="15.95" customHeight="1">
      <c r="B115" s="43"/>
      <c r="C115" s="43"/>
    </row>
    <row r="116" spans="2:3" s="26" customFormat="1" ht="15.95" customHeight="1">
      <c r="B116" s="43"/>
      <c r="C116" s="43"/>
    </row>
    <row r="117" spans="2:3" s="26" customFormat="1" ht="15.95" customHeight="1">
      <c r="B117" s="43"/>
      <c r="C117" s="43"/>
    </row>
    <row r="118" spans="2:3" s="26" customFormat="1" ht="15.95" customHeight="1">
      <c r="B118" s="43"/>
      <c r="C118" s="43"/>
    </row>
    <row r="119" spans="2:3" s="26" customFormat="1" ht="15.95" customHeight="1">
      <c r="B119" s="43"/>
      <c r="C119" s="43"/>
    </row>
    <row r="120" spans="2:3" s="26" customFormat="1" ht="15.95" customHeight="1">
      <c r="B120" s="43"/>
      <c r="C120" s="43"/>
    </row>
    <row r="121" spans="2:3" s="26" customFormat="1" ht="15.95" customHeight="1">
      <c r="B121" s="43"/>
      <c r="C121" s="43"/>
    </row>
    <row r="122" spans="2:3" s="26" customFormat="1" ht="15.95" customHeight="1">
      <c r="B122" s="43"/>
      <c r="C122" s="43"/>
    </row>
    <row r="123" spans="2:3" s="26" customFormat="1" ht="15.95" customHeight="1">
      <c r="B123" s="43"/>
      <c r="C123" s="43"/>
    </row>
    <row r="124" spans="2:3" s="26" customFormat="1" ht="15.95" customHeight="1">
      <c r="B124" s="43"/>
      <c r="C124" s="43"/>
    </row>
    <row r="125" spans="2:3" s="26" customFormat="1" ht="15.95" customHeight="1">
      <c r="B125" s="43"/>
      <c r="C125" s="43"/>
    </row>
    <row r="126" spans="2:3" s="26" customFormat="1" ht="15.95" customHeight="1">
      <c r="B126" s="43"/>
      <c r="C126" s="43"/>
    </row>
    <row r="127" spans="2:3" s="26" customFormat="1" ht="15.95" customHeight="1">
      <c r="B127" s="43"/>
      <c r="C127" s="43"/>
    </row>
    <row r="128" spans="2:3" s="26" customFormat="1" ht="15.95" customHeight="1">
      <c r="B128" s="43"/>
      <c r="C128" s="43"/>
    </row>
    <row r="129" spans="2:3" s="26" customFormat="1" ht="15.95" customHeight="1">
      <c r="B129" s="43"/>
      <c r="C129" s="43"/>
    </row>
    <row r="130" spans="2:3" s="26" customFormat="1" ht="15.95" customHeight="1">
      <c r="B130" s="43"/>
      <c r="C130" s="43"/>
    </row>
    <row r="131" spans="2:3" s="26" customFormat="1" ht="15.95" customHeight="1">
      <c r="B131" s="43"/>
      <c r="C131" s="43"/>
    </row>
    <row r="132" spans="2:3" s="26" customFormat="1" ht="15.95" customHeight="1">
      <c r="B132" s="43"/>
      <c r="C132" s="43"/>
    </row>
    <row r="133" spans="2:3" s="26" customFormat="1" ht="15.95" customHeight="1">
      <c r="B133" s="43"/>
      <c r="C133" s="43"/>
    </row>
    <row r="134" spans="2:3" s="26" customFormat="1" ht="15.95" customHeight="1">
      <c r="B134" s="43"/>
      <c r="C134" s="43"/>
    </row>
    <row r="135" spans="2:3" s="26" customFormat="1" ht="15.95" customHeight="1">
      <c r="B135" s="43"/>
      <c r="C135" s="43"/>
    </row>
    <row r="136" spans="2:3" s="26" customFormat="1" ht="15.95" customHeight="1">
      <c r="B136" s="43"/>
      <c r="C136" s="43"/>
    </row>
    <row r="137" spans="2:3" s="26" customFormat="1" ht="15.95" customHeight="1">
      <c r="B137" s="43"/>
      <c r="C137" s="43"/>
    </row>
    <row r="138" spans="2:3" s="26" customFormat="1" ht="15.95" customHeight="1">
      <c r="B138" s="43"/>
      <c r="C138" s="43"/>
    </row>
    <row r="139" spans="2:3" s="26" customFormat="1" ht="15.95" customHeight="1">
      <c r="B139" s="43"/>
      <c r="C139" s="43"/>
    </row>
    <row r="140" spans="2:3" s="26" customFormat="1" ht="15.95" customHeight="1">
      <c r="B140" s="43"/>
      <c r="C140" s="43"/>
    </row>
    <row r="141" spans="2:3" s="26" customFormat="1" ht="15.95" customHeight="1">
      <c r="B141" s="43"/>
      <c r="C141" s="43"/>
    </row>
    <row r="142" spans="2:3" s="26" customFormat="1" ht="15.95" customHeight="1">
      <c r="B142" s="43"/>
      <c r="C142" s="43"/>
    </row>
    <row r="143" spans="2:3" s="26" customFormat="1" ht="15.95" customHeight="1">
      <c r="B143" s="43"/>
      <c r="C143" s="43"/>
    </row>
    <row r="144" spans="2:3" s="26" customFormat="1" ht="15.95" customHeight="1">
      <c r="B144" s="43"/>
      <c r="C144" s="43"/>
    </row>
    <row r="145" spans="2:3" s="26" customFormat="1" ht="15.95" customHeight="1">
      <c r="B145" s="43"/>
      <c r="C145" s="43"/>
    </row>
    <row r="146" spans="2:3" s="26" customFormat="1" ht="15.95" customHeight="1">
      <c r="B146" s="43"/>
      <c r="C146" s="43"/>
    </row>
    <row r="147" spans="2:3" s="26" customFormat="1" ht="15.95" customHeight="1">
      <c r="B147" s="43"/>
      <c r="C147" s="43"/>
    </row>
    <row r="148" spans="2:3" s="26" customFormat="1" ht="15.95" customHeight="1">
      <c r="B148" s="43"/>
      <c r="C148" s="43"/>
    </row>
    <row r="149" spans="2:3" s="26" customFormat="1" ht="15.95" customHeight="1">
      <c r="B149" s="43"/>
      <c r="C149" s="43"/>
    </row>
    <row r="150" spans="2:3" s="26" customFormat="1" ht="15.95" customHeight="1">
      <c r="B150" s="43"/>
      <c r="C150" s="43"/>
    </row>
    <row r="151" spans="2:3" s="26" customFormat="1" ht="15.95" customHeight="1">
      <c r="B151" s="43"/>
      <c r="C151" s="43"/>
    </row>
    <row r="152" spans="2:3" s="26" customFormat="1" ht="15.95" customHeight="1">
      <c r="B152" s="43"/>
      <c r="C152" s="43"/>
    </row>
    <row r="153" spans="2:3" s="26" customFormat="1" ht="15.95" customHeight="1">
      <c r="B153" s="43"/>
      <c r="C153" s="43"/>
    </row>
    <row r="154" spans="2:3" s="26" customFormat="1" ht="15.95" customHeight="1">
      <c r="B154" s="43"/>
      <c r="C154" s="43"/>
    </row>
    <row r="155" spans="2:3" s="26" customFormat="1" ht="15.95" customHeight="1">
      <c r="B155" s="43"/>
      <c r="C155" s="43"/>
    </row>
    <row r="156" spans="2:3" s="26" customFormat="1" ht="15.95" customHeight="1">
      <c r="B156" s="43"/>
      <c r="C156" s="43"/>
    </row>
    <row r="157" spans="2:3" s="26" customFormat="1" ht="15.95" customHeight="1">
      <c r="B157" s="43"/>
      <c r="C157" s="43"/>
    </row>
    <row r="158" spans="2:3" s="26" customFormat="1" ht="15.95" customHeight="1">
      <c r="B158" s="43"/>
      <c r="C158" s="43"/>
    </row>
    <row r="159" spans="2:3" s="26" customFormat="1" ht="15.95" customHeight="1">
      <c r="B159" s="43"/>
      <c r="C159" s="43"/>
    </row>
    <row r="160" spans="2:3" s="26" customFormat="1" ht="15.95" customHeight="1">
      <c r="B160" s="43"/>
      <c r="C160" s="43"/>
    </row>
    <row r="161" spans="2:3" s="26" customFormat="1" ht="15.95" customHeight="1">
      <c r="B161" s="43"/>
      <c r="C161" s="43"/>
    </row>
    <row r="162" spans="2:3" s="26" customFormat="1" ht="15.95" customHeight="1">
      <c r="B162" s="43"/>
      <c r="C162" s="43"/>
    </row>
    <row r="163" spans="2:3" s="26" customFormat="1" ht="15.95" customHeight="1">
      <c r="B163" s="43"/>
      <c r="C163" s="43"/>
    </row>
    <row r="164" spans="2:3" s="26" customFormat="1" ht="15.95" customHeight="1">
      <c r="B164" s="43"/>
      <c r="C164" s="43"/>
    </row>
    <row r="165" spans="2:3" s="26" customFormat="1" ht="15.95" customHeight="1">
      <c r="B165" s="43"/>
      <c r="C165" s="43"/>
    </row>
    <row r="166" spans="2:3" s="26" customFormat="1" ht="15.95" customHeight="1">
      <c r="B166" s="43"/>
      <c r="C166" s="43"/>
    </row>
    <row r="167" spans="2:3" s="26" customFormat="1" ht="15.95" customHeight="1">
      <c r="B167" s="43"/>
      <c r="C167" s="43"/>
    </row>
    <row r="168" spans="2:3" s="26" customFormat="1" ht="15.95" customHeight="1">
      <c r="B168" s="43"/>
      <c r="C168" s="43"/>
    </row>
    <row r="169" spans="2:3" s="26" customFormat="1" ht="15.95" customHeight="1">
      <c r="B169" s="43"/>
      <c r="C169" s="43"/>
    </row>
    <row r="170" spans="2:3" s="26" customFormat="1" ht="15.95" customHeight="1">
      <c r="B170" s="43"/>
      <c r="C170" s="43"/>
    </row>
    <row r="171" spans="2:3" s="26" customFormat="1" ht="15.95" customHeight="1">
      <c r="B171" s="43"/>
      <c r="C171" s="43"/>
    </row>
    <row r="172" spans="2:3" s="26" customFormat="1" ht="15.95" customHeight="1">
      <c r="B172" s="43"/>
      <c r="C172" s="43"/>
    </row>
    <row r="173" spans="2:3" s="26" customFormat="1" ht="15.95" customHeight="1">
      <c r="B173" s="43"/>
      <c r="C173" s="43"/>
    </row>
    <row r="174" spans="2:3" s="26" customFormat="1" ht="15.95" customHeight="1">
      <c r="B174" s="43"/>
      <c r="C174" s="43"/>
    </row>
    <row r="175" spans="2:3" s="26" customFormat="1" ht="15.95" customHeight="1">
      <c r="B175" s="43"/>
      <c r="C175" s="43"/>
    </row>
    <row r="176" spans="2:3" s="26" customFormat="1" ht="15.95" customHeight="1">
      <c r="B176" s="43"/>
      <c r="C176" s="43"/>
    </row>
    <row r="177" spans="2:3" s="26" customFormat="1" ht="15.95" customHeight="1">
      <c r="B177" s="43"/>
      <c r="C177" s="43"/>
    </row>
    <row r="178" spans="2:3" s="26" customFormat="1" ht="15.95" customHeight="1">
      <c r="B178" s="43"/>
      <c r="C178" s="43"/>
    </row>
    <row r="179" spans="2:3" s="26" customFormat="1" ht="15.95" customHeight="1">
      <c r="B179" s="43"/>
      <c r="C179" s="43"/>
    </row>
    <row r="180" spans="2:3" s="26" customFormat="1" ht="15.95" customHeight="1">
      <c r="B180" s="43"/>
      <c r="C180" s="43"/>
    </row>
    <row r="181" spans="2:3" s="26" customFormat="1" ht="15.95" customHeight="1">
      <c r="B181" s="43"/>
      <c r="C181" s="43"/>
    </row>
    <row r="182" spans="2:3" s="26" customFormat="1" ht="15.95" customHeight="1">
      <c r="B182" s="43"/>
      <c r="C182" s="43"/>
    </row>
    <row r="183" spans="2:3" s="26" customFormat="1" ht="15.95" customHeight="1">
      <c r="B183" s="43"/>
      <c r="C183" s="43"/>
    </row>
    <row r="184" spans="2:3" s="26" customFormat="1" ht="15.95" customHeight="1">
      <c r="B184" s="43"/>
      <c r="C184" s="43"/>
    </row>
    <row r="185" spans="2:3" s="26" customFormat="1" ht="15.95" customHeight="1">
      <c r="B185" s="43"/>
      <c r="C185" s="43"/>
    </row>
    <row r="186" spans="2:3" s="26" customFormat="1" ht="15.95" customHeight="1">
      <c r="B186" s="43"/>
      <c r="C186" s="43"/>
    </row>
    <row r="187" spans="2:3" s="26" customFormat="1" ht="15.95" customHeight="1">
      <c r="B187" s="43"/>
      <c r="C187" s="43"/>
    </row>
    <row r="188" spans="2:3" s="26" customFormat="1" ht="15.95" customHeight="1">
      <c r="B188" s="43"/>
      <c r="C188" s="43"/>
    </row>
    <row r="189" spans="2:3" s="26" customFormat="1" ht="15.95" customHeight="1">
      <c r="B189" s="43"/>
      <c r="C189" s="43"/>
    </row>
    <row r="190" spans="2:3" s="26" customFormat="1" ht="15.95" customHeight="1">
      <c r="B190" s="43"/>
      <c r="C190" s="43"/>
    </row>
    <row r="191" spans="2:3" s="26" customFormat="1" ht="15.95" customHeight="1">
      <c r="B191" s="43"/>
      <c r="C191" s="43"/>
    </row>
    <row r="192" spans="2:3" s="26" customFormat="1" ht="15.95" customHeight="1">
      <c r="B192" s="43"/>
      <c r="C192" s="43"/>
    </row>
    <row r="193" spans="2:3" s="26" customFormat="1" ht="15.95" customHeight="1">
      <c r="B193" s="43"/>
      <c r="C193" s="43"/>
    </row>
    <row r="194" spans="2:3" s="26" customFormat="1" ht="15.95" customHeight="1">
      <c r="B194" s="43"/>
      <c r="C194" s="43"/>
    </row>
    <row r="195" spans="2:3" s="26" customFormat="1" ht="15.95" customHeight="1">
      <c r="B195" s="43"/>
      <c r="C195" s="43"/>
    </row>
    <row r="196" spans="2:3" s="26" customFormat="1" ht="15.95" customHeight="1">
      <c r="B196" s="43"/>
      <c r="C196" s="43"/>
    </row>
    <row r="197" spans="2:3" s="26" customFormat="1" ht="15.95" customHeight="1">
      <c r="B197" s="43"/>
      <c r="C197" s="43"/>
    </row>
    <row r="198" spans="2:3" s="26" customFormat="1" ht="15.95" customHeight="1">
      <c r="B198" s="43"/>
      <c r="C198" s="43"/>
    </row>
    <row r="199" spans="2:3" s="26" customFormat="1" ht="15.95" customHeight="1">
      <c r="B199" s="43"/>
      <c r="C199" s="43"/>
    </row>
    <row r="200" spans="2:3" s="26" customFormat="1" ht="15.95" customHeight="1">
      <c r="B200" s="43"/>
      <c r="C200" s="43"/>
    </row>
    <row r="201" spans="2:3" s="26" customFormat="1" ht="15.95" customHeight="1">
      <c r="B201" s="43"/>
      <c r="C201" s="43"/>
    </row>
    <row r="202" spans="2:3" s="26" customFormat="1" ht="15.95" customHeight="1">
      <c r="B202" s="43"/>
      <c r="C202" s="43"/>
    </row>
    <row r="203" spans="2:3" s="26" customFormat="1" ht="15.95" customHeight="1">
      <c r="B203" s="43"/>
      <c r="C203" s="43"/>
    </row>
    <row r="204" spans="2:3" s="26" customFormat="1" ht="15.95" customHeight="1">
      <c r="B204" s="43"/>
      <c r="C204" s="43"/>
    </row>
    <row r="205" spans="2:3" s="26" customFormat="1" ht="15.95" customHeight="1">
      <c r="B205" s="43"/>
      <c r="C205" s="43"/>
    </row>
    <row r="206" spans="2:3" s="26" customFormat="1" ht="15.95" customHeight="1">
      <c r="B206" s="43"/>
      <c r="C206" s="43"/>
    </row>
    <row r="207" spans="2:3" s="26" customFormat="1" ht="15.95" customHeight="1">
      <c r="B207" s="43"/>
      <c r="C207" s="43"/>
    </row>
    <row r="208" spans="2:3" s="26" customFormat="1" ht="15.95" customHeight="1">
      <c r="B208" s="43"/>
      <c r="C208" s="43"/>
    </row>
    <row r="209" spans="1:3" s="26" customFormat="1" ht="15.95" customHeight="1">
      <c r="B209" s="43"/>
      <c r="C209" s="43"/>
    </row>
    <row r="210" spans="1:3" s="26" customFormat="1" ht="15.95" customHeight="1">
      <c r="B210" s="43"/>
      <c r="C210" s="43"/>
    </row>
    <row r="211" spans="1:3" s="26" customFormat="1" ht="15.95" customHeight="1">
      <c r="B211" s="43"/>
      <c r="C211" s="43"/>
    </row>
    <row r="212" spans="1:3" s="26" customFormat="1" ht="15.95" customHeight="1">
      <c r="B212" s="43"/>
      <c r="C212" s="43"/>
    </row>
    <row r="213" spans="1:3" s="26" customFormat="1" ht="15.95" customHeight="1">
      <c r="B213" s="43"/>
      <c r="C213" s="43"/>
    </row>
    <row r="214" spans="1:3" s="26" customFormat="1" ht="15.95" customHeight="1">
      <c r="B214" s="43"/>
      <c r="C214" s="43"/>
    </row>
    <row r="215" spans="1:3" s="26" customFormat="1" ht="15.95" customHeight="1">
      <c r="B215" s="43"/>
      <c r="C215" s="43"/>
    </row>
    <row r="216" spans="1:3" s="26" customFormat="1" ht="15.95" customHeight="1">
      <c r="A216"/>
      <c r="B216" s="43"/>
      <c r="C216" s="43"/>
    </row>
    <row r="217" spans="1:3" s="26" customFormat="1" ht="15.95" customHeight="1">
      <c r="A217"/>
      <c r="B217" s="43"/>
      <c r="C217" s="43"/>
    </row>
    <row r="218" spans="1:3" ht="15.95" customHeight="1">
      <c r="C218" s="43"/>
    </row>
  </sheetData>
  <mergeCells count="9">
    <mergeCell ref="A1:G1"/>
    <mergeCell ref="C2:D2"/>
    <mergeCell ref="F2:G2"/>
    <mergeCell ref="F3:G3"/>
    <mergeCell ref="A3:A4"/>
    <mergeCell ref="B3:B4"/>
    <mergeCell ref="C3:C4"/>
    <mergeCell ref="D3:D4"/>
    <mergeCell ref="E3:E4"/>
  </mergeCells>
  <phoneticPr fontId="16" type="noConversion"/>
  <pageMargins left="0.45" right="0.359027777777778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workbookViewId="0">
      <selection activeCell="C2" sqref="C2:D2"/>
    </sheetView>
  </sheetViews>
  <sheetFormatPr defaultColWidth="9" defaultRowHeight="14.25"/>
  <cols>
    <col min="1" max="1" width="21.25" style="2" customWidth="1"/>
    <col min="2" max="7" width="9" style="3" customWidth="1"/>
    <col min="8" max="8" width="9" hidden="1" customWidth="1"/>
    <col min="9" max="9" width="9" customWidth="1"/>
  </cols>
  <sheetData>
    <row r="1" spans="1:8" ht="25.5">
      <c r="A1" s="88" t="s">
        <v>86</v>
      </c>
      <c r="B1" s="88"/>
      <c r="C1" s="88"/>
      <c r="D1" s="88"/>
      <c r="E1" s="88"/>
      <c r="F1" s="88"/>
      <c r="G1" s="88"/>
    </row>
    <row r="2" spans="1:8" ht="33.75">
      <c r="A2" s="4"/>
      <c r="B2" s="5"/>
      <c r="C2" s="89"/>
      <c r="D2" s="90"/>
      <c r="E2" s="5"/>
      <c r="F2" s="6" t="s">
        <v>1</v>
      </c>
      <c r="G2" s="6"/>
    </row>
    <row r="3" spans="1:8" ht="14.25" customHeight="1">
      <c r="A3" s="93" t="s">
        <v>87</v>
      </c>
      <c r="B3" s="93" t="s">
        <v>88</v>
      </c>
      <c r="C3" s="93" t="s">
        <v>4</v>
      </c>
      <c r="D3" s="93" t="s">
        <v>89</v>
      </c>
      <c r="E3" s="93" t="s">
        <v>90</v>
      </c>
      <c r="F3" s="91" t="s">
        <v>7</v>
      </c>
      <c r="G3" s="92"/>
    </row>
    <row r="4" spans="1:8" ht="14.25" customHeight="1">
      <c r="A4" s="94"/>
      <c r="B4" s="94"/>
      <c r="C4" s="94"/>
      <c r="D4" s="94"/>
      <c r="E4" s="94"/>
      <c r="F4" s="7" t="s">
        <v>8</v>
      </c>
      <c r="G4" s="7" t="s">
        <v>9</v>
      </c>
    </row>
    <row r="5" spans="1:8" s="1" customFormat="1" ht="20.100000000000001" customHeight="1">
      <c r="A5" s="8" t="s">
        <v>91</v>
      </c>
      <c r="B5" s="9">
        <f>SUM(B6:B25)</f>
        <v>583866</v>
      </c>
      <c r="C5" s="10" t="s">
        <v>92</v>
      </c>
      <c r="D5" s="11">
        <f t="shared" ref="D5" si="0">C5/B5*100</f>
        <v>53.2762654444684</v>
      </c>
      <c r="E5" s="12">
        <v>284657</v>
      </c>
      <c r="F5" s="9">
        <f>C5-E5</f>
        <v>26405</v>
      </c>
      <c r="G5" s="11">
        <f>F5/E5*100</f>
        <v>9.2760761196808801</v>
      </c>
      <c r="H5" s="9" t="s">
        <v>93</v>
      </c>
    </row>
    <row r="6" spans="1:8" ht="20.100000000000001" customHeight="1">
      <c r="A6" s="13" t="s">
        <v>94</v>
      </c>
      <c r="B6" s="14">
        <v>49151</v>
      </c>
      <c r="C6" s="15" t="s">
        <v>95</v>
      </c>
      <c r="D6" s="16">
        <f t="shared" ref="D6:D26" si="1">C6/B6*100</f>
        <v>63.390368456389503</v>
      </c>
      <c r="E6" s="17">
        <v>32573</v>
      </c>
      <c r="F6" s="18">
        <f t="shared" ref="F6" si="2">C6-E6</f>
        <v>-1416</v>
      </c>
      <c r="G6" s="16">
        <f t="shared" ref="G6" si="3">F6/E6*100</f>
        <v>-4.34715868971234</v>
      </c>
      <c r="H6" s="18" t="s">
        <v>96</v>
      </c>
    </row>
    <row r="7" spans="1:8" ht="20.100000000000001" customHeight="1">
      <c r="A7" s="13" t="s">
        <v>97</v>
      </c>
      <c r="B7" s="14">
        <v>414</v>
      </c>
      <c r="C7" s="15" t="s">
        <v>98</v>
      </c>
      <c r="D7" s="16">
        <f t="shared" si="1"/>
        <v>482.60869565217399</v>
      </c>
      <c r="E7" s="17">
        <v>680</v>
      </c>
      <c r="F7" s="18">
        <f t="shared" ref="F7:F26" si="4">C7-E7</f>
        <v>1318</v>
      </c>
      <c r="G7" s="16">
        <f t="shared" ref="G7:G26" si="5">F7/E7*100</f>
        <v>193.82352941176501</v>
      </c>
      <c r="H7" s="18" t="s">
        <v>99</v>
      </c>
    </row>
    <row r="8" spans="1:8" ht="20.100000000000001" customHeight="1">
      <c r="A8" s="13" t="s">
        <v>100</v>
      </c>
      <c r="B8" s="14">
        <v>23545</v>
      </c>
      <c r="C8" s="15" t="s">
        <v>101</v>
      </c>
      <c r="D8" s="16">
        <f t="shared" si="1"/>
        <v>52.465491611807202</v>
      </c>
      <c r="E8" s="17">
        <v>12385</v>
      </c>
      <c r="F8" s="18">
        <f t="shared" si="4"/>
        <v>-32</v>
      </c>
      <c r="G8" s="16">
        <f t="shared" si="5"/>
        <v>-0.25837706903512297</v>
      </c>
      <c r="H8" s="18" t="s">
        <v>102</v>
      </c>
    </row>
    <row r="9" spans="1:8" ht="20.100000000000001" customHeight="1">
      <c r="A9" s="13" t="s">
        <v>103</v>
      </c>
      <c r="B9" s="14">
        <v>113301</v>
      </c>
      <c r="C9" s="15" t="s">
        <v>104</v>
      </c>
      <c r="D9" s="16">
        <f t="shared" si="1"/>
        <v>41.971385954228097</v>
      </c>
      <c r="E9" s="17">
        <v>41003</v>
      </c>
      <c r="F9" s="18">
        <f t="shared" si="4"/>
        <v>6551</v>
      </c>
      <c r="G9" s="16">
        <f t="shared" si="5"/>
        <v>15.976879740506799</v>
      </c>
      <c r="H9" s="18" t="s">
        <v>105</v>
      </c>
    </row>
    <row r="10" spans="1:8" ht="20.100000000000001" customHeight="1">
      <c r="A10" s="13" t="s">
        <v>106</v>
      </c>
      <c r="B10" s="14">
        <v>3481</v>
      </c>
      <c r="C10" s="15" t="s">
        <v>107</v>
      </c>
      <c r="D10" s="16">
        <f t="shared" si="1"/>
        <v>56.592933065211199</v>
      </c>
      <c r="E10" s="17">
        <v>499</v>
      </c>
      <c r="F10" s="18">
        <f t="shared" si="4"/>
        <v>1471</v>
      </c>
      <c r="G10" s="16">
        <f t="shared" si="5"/>
        <v>294.789579158317</v>
      </c>
      <c r="H10" s="18" t="s">
        <v>108</v>
      </c>
    </row>
    <row r="11" spans="1:8" ht="20.100000000000001" customHeight="1">
      <c r="A11" s="13" t="s">
        <v>109</v>
      </c>
      <c r="B11" s="14">
        <v>3630</v>
      </c>
      <c r="C11" s="15" t="s">
        <v>110</v>
      </c>
      <c r="D11" s="16">
        <f t="shared" si="1"/>
        <v>60.5509641873278</v>
      </c>
      <c r="E11" s="17">
        <v>1366</v>
      </c>
      <c r="F11" s="18">
        <f t="shared" si="4"/>
        <v>832</v>
      </c>
      <c r="G11" s="16">
        <f t="shared" si="5"/>
        <v>60.907759882869698</v>
      </c>
      <c r="H11" s="18" t="s">
        <v>111</v>
      </c>
    </row>
    <row r="12" spans="1:8" ht="20.100000000000001" customHeight="1">
      <c r="A12" s="13" t="s">
        <v>112</v>
      </c>
      <c r="B12" s="14">
        <v>114126</v>
      </c>
      <c r="C12" s="15" t="s">
        <v>113</v>
      </c>
      <c r="D12" s="16">
        <f t="shared" si="1"/>
        <v>45.832676164940501</v>
      </c>
      <c r="E12" s="17">
        <v>60959</v>
      </c>
      <c r="F12" s="18">
        <f t="shared" si="4"/>
        <v>-8652</v>
      </c>
      <c r="G12" s="16">
        <f t="shared" si="5"/>
        <v>-14.193146213028401</v>
      </c>
      <c r="H12" s="18" t="s">
        <v>114</v>
      </c>
    </row>
    <row r="13" spans="1:8" ht="20.100000000000001" customHeight="1">
      <c r="A13" s="13" t="s">
        <v>115</v>
      </c>
      <c r="B13" s="14">
        <v>84231</v>
      </c>
      <c r="C13" s="15" t="s">
        <v>116</v>
      </c>
      <c r="D13" s="16">
        <f t="shared" si="1"/>
        <v>76.525269793781405</v>
      </c>
      <c r="E13" s="17">
        <v>15528</v>
      </c>
      <c r="F13" s="18">
        <f t="shared" si="4"/>
        <v>48930</v>
      </c>
      <c r="G13" s="16">
        <f t="shared" si="5"/>
        <v>315.108191653787</v>
      </c>
      <c r="H13" s="18" t="s">
        <v>117</v>
      </c>
    </row>
    <row r="14" spans="1:8" ht="20.100000000000001" customHeight="1">
      <c r="A14" s="13" t="s">
        <v>118</v>
      </c>
      <c r="B14" s="14">
        <v>13117</v>
      </c>
      <c r="C14" s="15" t="s">
        <v>119</v>
      </c>
      <c r="D14" s="16">
        <f t="shared" si="1"/>
        <v>83.853015171151995</v>
      </c>
      <c r="E14" s="17">
        <v>13155</v>
      </c>
      <c r="F14" s="18">
        <f t="shared" si="4"/>
        <v>-2156</v>
      </c>
      <c r="G14" s="16">
        <f t="shared" si="5"/>
        <v>-16.389205625237601</v>
      </c>
      <c r="H14" s="18" t="s">
        <v>120</v>
      </c>
    </row>
    <row r="15" spans="1:8" ht="20.100000000000001" customHeight="1">
      <c r="A15" s="13" t="s">
        <v>121</v>
      </c>
      <c r="B15" s="14">
        <v>35922</v>
      </c>
      <c r="C15" s="15" t="s">
        <v>122</v>
      </c>
      <c r="D15" s="16">
        <f t="shared" si="1"/>
        <v>27.278547965035401</v>
      </c>
      <c r="E15" s="17">
        <v>7743</v>
      </c>
      <c r="F15" s="18">
        <f t="shared" si="4"/>
        <v>2056</v>
      </c>
      <c r="G15" s="16">
        <f t="shared" si="5"/>
        <v>26.553015627017899</v>
      </c>
      <c r="H15" s="18" t="s">
        <v>123</v>
      </c>
    </row>
    <row r="16" spans="1:8" ht="20.100000000000001" customHeight="1">
      <c r="A16" s="13" t="s">
        <v>124</v>
      </c>
      <c r="B16" s="14">
        <v>54600</v>
      </c>
      <c r="C16" s="15" t="s">
        <v>125</v>
      </c>
      <c r="D16" s="16">
        <f t="shared" si="1"/>
        <v>48.6776556776557</v>
      </c>
      <c r="E16" s="17">
        <v>21277</v>
      </c>
      <c r="F16" s="18">
        <f t="shared" si="4"/>
        <v>5301</v>
      </c>
      <c r="G16" s="16">
        <f t="shared" si="5"/>
        <v>24.914226629693999</v>
      </c>
      <c r="H16" s="18" t="s">
        <v>126</v>
      </c>
    </row>
    <row r="17" spans="1:8" ht="20.100000000000001" customHeight="1">
      <c r="A17" s="19" t="s">
        <v>127</v>
      </c>
      <c r="B17" s="14">
        <v>10437</v>
      </c>
      <c r="C17" s="15" t="s">
        <v>128</v>
      </c>
      <c r="D17" s="16">
        <f t="shared" si="1"/>
        <v>117.811631694932</v>
      </c>
      <c r="E17" s="17">
        <v>20733</v>
      </c>
      <c r="F17" s="18">
        <f t="shared" si="4"/>
        <v>-8437</v>
      </c>
      <c r="G17" s="16">
        <f t="shared" si="5"/>
        <v>-40.6935802826412</v>
      </c>
      <c r="H17" s="18" t="s">
        <v>129</v>
      </c>
    </row>
    <row r="18" spans="1:8" ht="20.100000000000001" customHeight="1">
      <c r="A18" s="19" t="s">
        <v>130</v>
      </c>
      <c r="B18" s="14">
        <v>17500</v>
      </c>
      <c r="C18" s="15" t="s">
        <v>131</v>
      </c>
      <c r="D18" s="16">
        <f t="shared" si="1"/>
        <v>59.4</v>
      </c>
      <c r="E18" s="17">
        <v>21525</v>
      </c>
      <c r="F18" s="18">
        <f t="shared" si="4"/>
        <v>-11130</v>
      </c>
      <c r="G18" s="16">
        <f t="shared" si="5"/>
        <v>-51.707317073170699</v>
      </c>
      <c r="H18" s="18" t="s">
        <v>132</v>
      </c>
    </row>
    <row r="19" spans="1:8" ht="20.100000000000001" customHeight="1">
      <c r="A19" s="19" t="s">
        <v>133</v>
      </c>
      <c r="B19" s="14">
        <v>4628</v>
      </c>
      <c r="C19" s="15" t="s">
        <v>134</v>
      </c>
      <c r="D19" s="16">
        <f t="shared" si="1"/>
        <v>86.019878997407105</v>
      </c>
      <c r="E19" s="17">
        <v>2773</v>
      </c>
      <c r="F19" s="18">
        <f t="shared" si="4"/>
        <v>1208</v>
      </c>
      <c r="G19" s="16">
        <f t="shared" si="5"/>
        <v>43.562928236566897</v>
      </c>
      <c r="H19" s="18" t="s">
        <v>135</v>
      </c>
    </row>
    <row r="20" spans="1:8" ht="20.100000000000001" customHeight="1">
      <c r="A20" s="19" t="s">
        <v>136</v>
      </c>
      <c r="B20" s="14">
        <v>7379</v>
      </c>
      <c r="C20" s="15" t="s">
        <v>137</v>
      </c>
      <c r="D20" s="16">
        <f t="shared" si="1"/>
        <v>57.080905271717</v>
      </c>
      <c r="E20" s="17">
        <v>13889</v>
      </c>
      <c r="F20" s="18">
        <f t="shared" si="4"/>
        <v>-9677</v>
      </c>
      <c r="G20" s="16">
        <f t="shared" si="5"/>
        <v>-69.673842609259097</v>
      </c>
      <c r="H20" s="18" t="s">
        <v>138</v>
      </c>
    </row>
    <row r="21" spans="1:8" ht="20.100000000000001" customHeight="1">
      <c r="A21" s="19" t="s">
        <v>139</v>
      </c>
      <c r="B21" s="14">
        <v>18200</v>
      </c>
      <c r="C21" s="15" t="s">
        <v>140</v>
      </c>
      <c r="D21" s="16">
        <f t="shared" si="1"/>
        <v>39.725274725274701</v>
      </c>
      <c r="E21" s="17">
        <v>8764</v>
      </c>
      <c r="F21" s="18">
        <f t="shared" si="4"/>
        <v>-1534</v>
      </c>
      <c r="G21" s="16">
        <f t="shared" si="5"/>
        <v>-17.503423094477402</v>
      </c>
      <c r="H21" s="18" t="s">
        <v>141</v>
      </c>
    </row>
    <row r="22" spans="1:8" ht="20.100000000000001" customHeight="1">
      <c r="A22" s="19" t="s">
        <v>142</v>
      </c>
      <c r="B22" s="14">
        <v>1300</v>
      </c>
      <c r="C22" s="15" t="s">
        <v>143</v>
      </c>
      <c r="D22" s="16">
        <f t="shared" si="1"/>
        <v>21.538461538461501</v>
      </c>
      <c r="E22" s="17">
        <v>413</v>
      </c>
      <c r="F22" s="18">
        <f t="shared" si="4"/>
        <v>-133</v>
      </c>
      <c r="G22" s="16">
        <f t="shared" si="5"/>
        <v>-32.203389830508499</v>
      </c>
      <c r="H22" s="18" t="s">
        <v>144</v>
      </c>
    </row>
    <row r="23" spans="1:8" ht="24.75" customHeight="1">
      <c r="A23" s="19" t="s">
        <v>145</v>
      </c>
      <c r="B23" s="14">
        <v>904</v>
      </c>
      <c r="C23" s="15" t="s">
        <v>146</v>
      </c>
      <c r="D23" s="16">
        <f t="shared" si="1"/>
        <v>195.46460176991201</v>
      </c>
      <c r="E23" s="17">
        <v>1025</v>
      </c>
      <c r="F23" s="18">
        <f t="shared" si="4"/>
        <v>742</v>
      </c>
      <c r="G23" s="16">
        <f t="shared" si="5"/>
        <v>72.390243902438996</v>
      </c>
      <c r="H23" s="18" t="s">
        <v>147</v>
      </c>
    </row>
    <row r="24" spans="1:8" ht="20.100000000000001" customHeight="1">
      <c r="A24" s="19" t="s">
        <v>148</v>
      </c>
      <c r="B24" s="14">
        <v>8000</v>
      </c>
      <c r="C24" s="15" t="s">
        <v>149</v>
      </c>
      <c r="D24" s="16">
        <f t="shared" si="1"/>
        <v>55.75</v>
      </c>
      <c r="E24" s="17">
        <v>2367</v>
      </c>
      <c r="F24" s="18">
        <f t="shared" si="4"/>
        <v>2093</v>
      </c>
      <c r="G24" s="16">
        <f t="shared" si="5"/>
        <v>88.424165610477402</v>
      </c>
      <c r="H24" s="18" t="s">
        <v>150</v>
      </c>
    </row>
    <row r="25" spans="1:8" ht="20.100000000000001" customHeight="1">
      <c r="A25" s="19" t="s">
        <v>151</v>
      </c>
      <c r="B25" s="14">
        <v>20000</v>
      </c>
      <c r="C25" s="15" t="s">
        <v>152</v>
      </c>
      <c r="D25" s="16">
        <f t="shared" si="1"/>
        <v>25.35</v>
      </c>
      <c r="E25" s="17">
        <v>6000</v>
      </c>
      <c r="F25" s="18">
        <f t="shared" si="4"/>
        <v>-930</v>
      </c>
      <c r="G25" s="16">
        <f t="shared" si="5"/>
        <v>-15.5</v>
      </c>
      <c r="H25" s="18" t="s">
        <v>153</v>
      </c>
    </row>
    <row r="26" spans="1:8" s="1" customFormat="1" ht="20.100000000000001" customHeight="1">
      <c r="A26" s="20" t="s">
        <v>154</v>
      </c>
      <c r="B26" s="21">
        <f>SUM(B27:B31)</f>
        <v>134694</v>
      </c>
      <c r="C26" s="10" t="s">
        <v>155</v>
      </c>
      <c r="D26" s="11">
        <f t="shared" si="1"/>
        <v>51.345271504298601</v>
      </c>
      <c r="E26" s="22">
        <v>96967</v>
      </c>
      <c r="F26" s="9">
        <f t="shared" si="4"/>
        <v>-27808</v>
      </c>
      <c r="G26" s="11">
        <f t="shared" si="5"/>
        <v>-28.6777976012458</v>
      </c>
      <c r="H26" s="9" t="s">
        <v>156</v>
      </c>
    </row>
    <row r="27" spans="1:8" ht="20.100000000000001" customHeight="1">
      <c r="A27" s="19" t="s">
        <v>157</v>
      </c>
      <c r="B27" s="14"/>
      <c r="C27" s="15" t="s">
        <v>158</v>
      </c>
      <c r="D27" s="11"/>
      <c r="E27" s="17">
        <v>0</v>
      </c>
      <c r="F27" s="18"/>
      <c r="G27" s="16"/>
      <c r="H27" s="18" t="s">
        <v>158</v>
      </c>
    </row>
    <row r="28" spans="1:8" ht="20.100000000000001" customHeight="1">
      <c r="A28" s="19" t="s">
        <v>112</v>
      </c>
      <c r="B28" s="14"/>
      <c r="C28" s="15" t="s">
        <v>159</v>
      </c>
      <c r="D28" s="11"/>
      <c r="E28" s="17">
        <v>2193</v>
      </c>
      <c r="F28" s="18">
        <f t="shared" ref="F28" si="6">C28-E28</f>
        <v>899</v>
      </c>
      <c r="G28" s="16">
        <f t="shared" ref="G28" si="7">F28/E28*100</f>
        <v>40.9940720474236</v>
      </c>
      <c r="H28" s="18" t="s">
        <v>160</v>
      </c>
    </row>
    <row r="29" spans="1:8" ht="20.100000000000001" customHeight="1">
      <c r="A29" s="19" t="s">
        <v>121</v>
      </c>
      <c r="B29" s="14">
        <v>134694</v>
      </c>
      <c r="C29" s="15" t="s">
        <v>161</v>
      </c>
      <c r="D29" s="16">
        <f>C29/B29*100</f>
        <v>30.528457095341999</v>
      </c>
      <c r="E29" s="17">
        <v>94163</v>
      </c>
      <c r="F29" s="18">
        <f>C29-E29</f>
        <v>-53043</v>
      </c>
      <c r="G29" s="16">
        <f>F29/E29*100</f>
        <v>-56.331042978664698</v>
      </c>
      <c r="H29" s="18" t="s">
        <v>162</v>
      </c>
    </row>
    <row r="30" spans="1:8" ht="20.100000000000001" customHeight="1">
      <c r="A30" s="19" t="s">
        <v>124</v>
      </c>
      <c r="B30" s="14"/>
      <c r="C30" s="15" t="s">
        <v>163</v>
      </c>
      <c r="D30" s="11"/>
      <c r="E30" s="17">
        <v>239</v>
      </c>
      <c r="F30" s="18">
        <f>C30-E30</f>
        <v>-113</v>
      </c>
      <c r="G30" s="16">
        <f>F30/E30*100</f>
        <v>-47.280334728033502</v>
      </c>
      <c r="H30" s="18" t="s">
        <v>163</v>
      </c>
    </row>
    <row r="31" spans="1:8" ht="20.100000000000001" customHeight="1">
      <c r="A31" s="19" t="s">
        <v>148</v>
      </c>
      <c r="B31" s="14"/>
      <c r="C31" s="15" t="s">
        <v>164</v>
      </c>
      <c r="D31" s="11"/>
      <c r="E31" s="23">
        <v>372</v>
      </c>
      <c r="F31" s="18">
        <f>C31-E31</f>
        <v>24433</v>
      </c>
      <c r="G31" s="16">
        <f>F31/E31*100</f>
        <v>6568.0107526881702</v>
      </c>
      <c r="H31" s="18" t="s">
        <v>165</v>
      </c>
    </row>
    <row r="32" spans="1:8" s="1" customFormat="1" ht="20.100000000000001" customHeight="1">
      <c r="A32" s="20" t="s">
        <v>166</v>
      </c>
      <c r="B32" s="9">
        <f>B5+B26</f>
        <v>718560</v>
      </c>
      <c r="C32" s="10" t="s">
        <v>167</v>
      </c>
      <c r="D32" s="11">
        <f>C32/B32*100</f>
        <v>52.914300823870001</v>
      </c>
      <c r="E32" s="12">
        <v>381624</v>
      </c>
      <c r="F32" s="9">
        <f>C32-E32</f>
        <v>-1403</v>
      </c>
      <c r="G32" s="11">
        <f>F32/E32*100</f>
        <v>-0.36763935182273599</v>
      </c>
      <c r="H32" s="9" t="s">
        <v>168</v>
      </c>
    </row>
    <row r="33" ht="15.75" customHeight="1"/>
  </sheetData>
  <mergeCells count="8">
    <mergeCell ref="A1:G1"/>
    <mergeCell ref="C2:D2"/>
    <mergeCell ref="F3:G3"/>
    <mergeCell ref="A3:A4"/>
    <mergeCell ref="B3:B4"/>
    <mergeCell ref="C3:C4"/>
    <mergeCell ref="D3:D4"/>
    <mergeCell ref="E3:E4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简表</vt:lpstr>
      <vt:lpstr>收入表 </vt:lpstr>
      <vt:lpstr>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2020-07-23T09:49:12Z</cp:lastPrinted>
  <dcterms:created xsi:type="dcterms:W3CDTF">2020-07-14T16:23:48Z</dcterms:created>
  <dcterms:modified xsi:type="dcterms:W3CDTF">2020-07-23T10:04:46Z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